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0730" windowHeight="11760" tabRatio="783" activeTab="0"/>
  </bookViews>
  <sheets>
    <sheet name="РЕЙТИНГ КАФ ТА ФАК" sheetId="1" r:id="rId1"/>
    <sheet name="РЕЙТИНГ ПОРІВНЯЛЬНИЙ" sheetId="2" r:id="rId2"/>
    <sheet name="2.1.Вид дія" sheetId="3" r:id="rId3"/>
    <sheet name="2.2. Інд.якості НПП" sheetId="4" r:id="rId4"/>
    <sheet name="2.3.Якість осв пр" sheetId="5" r:id="rId5"/>
    <sheet name="2.3.1 Інд.Освіт прц " sheetId="6" r:id="rId6"/>
    <sheet name="2.3.2 І Д.З." sheetId="7" r:id="rId7"/>
    <sheet name="2.3.3. І.студ." sheetId="8" r:id="rId8"/>
    <sheet name="2.3.4. І. п.л." sheetId="9" r:id="rId9"/>
    <sheet name="2.3.5. І.я.п.ф." sheetId="10" r:id="rId10"/>
    <sheet name="2.4. І. як.наукової роботи" sheetId="11" r:id="rId11"/>
    <sheet name="2.5. І. між.активн" sheetId="12" r:id="rId12"/>
    <sheet name="2.6. І.фін.активність" sheetId="13" r:id="rId13"/>
    <sheet name="2.7. І. фін наук діяльності" sheetId="14" r:id="rId14"/>
    <sheet name="2.8. І вебометричних показн." sheetId="15" r:id="rId15"/>
    <sheet name="2.9. Ік-м.спорт роб." sheetId="16" r:id="rId16"/>
  </sheets>
  <definedNames>
    <definedName name="_GoBack" localSheetId="14">'2.8. І вебометричних показн.'!$I$2</definedName>
    <definedName name="_xlnm.Print_Area" localSheetId="0">'РЕЙТИНГ КАФ ТА ФАК'!$A$2:$AF$75</definedName>
  </definedNames>
  <calcPr fullCalcOnLoad="1"/>
</workbook>
</file>

<file path=xl/sharedStrings.xml><?xml version="1.0" encoding="utf-8"?>
<sst xmlns="http://schemas.openxmlformats.org/spreadsheetml/2006/main" count="769" uniqueCount="153">
  <si>
    <t>Кафедра</t>
  </si>
  <si>
    <t>Рейтинг ефективності видавничої діяльності за результатами науково-методичної роботи</t>
  </si>
  <si>
    <t>Рейтинг ефективності видавничої діяльності за результатами наукової роботи</t>
  </si>
  <si>
    <t>Індикатор ефективності видавничої діяльності науково-педагогічних працівників</t>
  </si>
  <si>
    <t>Кафедра управління інноваційною діяльністю та сферою послуг</t>
  </si>
  <si>
    <t>Кафедра психології у виробничій сфері</t>
  </si>
  <si>
    <t>Кафедра автоматизації технологічних процесів та виробництв</t>
  </si>
  <si>
    <t>Кафедра промислового маркетингу</t>
  </si>
  <si>
    <t>Кафедра будівельних конструкцій</t>
  </si>
  <si>
    <t>Кафедра технічної механіки та сільськогосподарських машин</t>
  </si>
  <si>
    <t>Кафедра менеджменту та адміністрування</t>
  </si>
  <si>
    <t>Кафедра транспортних технологій та механіки</t>
  </si>
  <si>
    <t>Кафедра бухгалтерського обліку та аудиту</t>
  </si>
  <si>
    <t>Кафедра економіки та фінансів</t>
  </si>
  <si>
    <t>Кафедра програмної інженерії</t>
  </si>
  <si>
    <t>Кафедра харчової біотехнології і хімії</t>
  </si>
  <si>
    <t>Кафедра будівельної механіки</t>
  </si>
  <si>
    <t>Кафедра автомобілів</t>
  </si>
  <si>
    <t>Кафедра комп'ютерно-інтегрованих технологій</t>
  </si>
  <si>
    <t>Кафедра фізики</t>
  </si>
  <si>
    <t>Кафедра математичних методів в інженерії</t>
  </si>
  <si>
    <t>Кафедра української та іноземних мов</t>
  </si>
  <si>
    <t>Кафедра технології машинобудування</t>
  </si>
  <si>
    <t>Кафедра комп`ютерних систем та мереж</t>
  </si>
  <si>
    <t>Кафедра конструювання верстатів, інструментів та машин</t>
  </si>
  <si>
    <t>Кафедра біотехнічних систем</t>
  </si>
  <si>
    <t>Кафедра українознавства і філософії</t>
  </si>
  <si>
    <t>Кафедра інформатики і математичного моделювання</t>
  </si>
  <si>
    <t>Кафедра приладів і контрольно-вимірювальних систем</t>
  </si>
  <si>
    <t>Кафедра комп'ютерних наук</t>
  </si>
  <si>
    <t>Кафедра технології та обладнання зварювального виробництва</t>
  </si>
  <si>
    <t>Кафедра електричної інженерії</t>
  </si>
  <si>
    <t>Кафедра економічної кібернетики</t>
  </si>
  <si>
    <t>Кафедра кібербезпеки</t>
  </si>
  <si>
    <t>Кафедра обладнання харчових технологій</t>
  </si>
  <si>
    <t>Кафедра вищої математики</t>
  </si>
  <si>
    <t>Кафедра радіотехнічних систем</t>
  </si>
  <si>
    <t>Кафедра фізичного виховання і спорту</t>
  </si>
  <si>
    <t>Факультет економіки та менеджменту</t>
  </si>
  <si>
    <t>Факультет інженерії машин, споруд та технологій</t>
  </si>
  <si>
    <t>Факультет прикладних інформаційних технологій та електроінженерії</t>
  </si>
  <si>
    <t>Факультет комп'ютерно-інформаційних систем і програмної інженерії</t>
  </si>
  <si>
    <t>Індикатор ефективності видавничої діяльності науково-педагогічних працівників  по кафедрах:</t>
  </si>
  <si>
    <t>Індикатор ефективності видавничої діяльності науково-педагогічних працівників  по факультетах:</t>
  </si>
  <si>
    <t>Індикатор якості науково-педагогічних працівників  по кафедрах:</t>
  </si>
  <si>
    <t>Індикатор якості науково-педагогічних працівників  по факультетах:</t>
  </si>
  <si>
    <t>Факультети</t>
  </si>
  <si>
    <t>Всього:</t>
  </si>
  <si>
    <t>Кількість перем. (ф) – кількість переможців мистецьких конкурсів і спортивних змагань всіх рівнів, крім університетського, (студенти і НПП факультету)</t>
  </si>
  <si>
    <t>Кількість спорт.(ф) – кількість спортсменів, які навчаються на факультеті, мають спортивний розряд або звання</t>
  </si>
  <si>
    <t xml:space="preserve">Індикатор к-м.,с.роб. (визначають для факультету) – індикатор якості культурно-мистецької і спортивної роботи </t>
  </si>
  <si>
    <t>Індикатор фін. наук. діяльн. – індикатор фінансування наукової діяльності по кафедрах:</t>
  </si>
  <si>
    <t>Індикатор фін. наук. діяльн. – індикатор фінансування наукової діяльності по факультетах</t>
  </si>
  <si>
    <t>К наук. (ф., к) – кошти, отримані на фінансування наукової діяльності факультету чи кафедри, тис.грн.</t>
  </si>
  <si>
    <t>Індикатор фін. наук. діяльн. – індикатор фінансування наукової діяльності по кафедрах</t>
  </si>
  <si>
    <t>К наук.(у) – кошти, отримані на фінансування наукової діяльності університету, тис.грн.</t>
  </si>
  <si>
    <t xml:space="preserve">Всього </t>
  </si>
  <si>
    <t>Індикатор між.ак. – індикатор міжнародної активності по кафедрах:</t>
  </si>
  <si>
    <t>Індикатор між.ак. – індикатор міжнародної активності  по факультетах:</t>
  </si>
  <si>
    <t xml:space="preserve">Кількість обм. (у.) – кількість студентів і НПП університету, які брали участь в міжнародних обмінах </t>
  </si>
  <si>
    <t xml:space="preserve">Кількість обм. (ф.,к) – кількість студентів і НПП факультету чи кафедри, які брали участь в міжнародних обмінах </t>
  </si>
  <si>
    <t xml:space="preserve">Індикатор між.ак. – індикатор міжнародної активності </t>
  </si>
  <si>
    <t>Всього</t>
  </si>
  <si>
    <t xml:space="preserve"> К ст.і.g.(ф., к) – кількість присутніх на сайті факультету чи кафедри сторінок усіх форматів, проіндексованих пошуковою системою Google</t>
  </si>
  <si>
    <t xml:space="preserve">К ст.і.g.(у) – кількість присутніх на сайті університету сторінок усіх форматів, проіндексованих пошуковою системою Google </t>
  </si>
  <si>
    <t>К з.п.(ф., к) – кількість зовнішніх гіперпосилань на домен сайту факультету чи кафедри</t>
  </si>
  <si>
    <t>К д.з.п.(ф., к) – кількість доменів, з яких надходять зовнішні гіперпосилання на домен сайту факультету чи кафедри</t>
  </si>
  <si>
    <t>К з.п.(у) – кількість зовнішніх гіперпосилань на домен сайту університету</t>
  </si>
  <si>
    <t>К д.з.п.(у) – кількість доменів, з яких надходять зовнішні гіперпосилання на домен сайту університету</t>
  </si>
  <si>
    <t xml:space="preserve">ІндикаторІ веб.пок. – індикатор вебометричних показників  по кафедрах </t>
  </si>
  <si>
    <t>ІндикаторІ веб.пок. – індикатор вебометричних показників по факультетах:</t>
  </si>
  <si>
    <t xml:space="preserve"> Індикатор як.наук.роб – індикатор якості наукової роботи по кафедрах:</t>
  </si>
  <si>
    <t>І Гірша.(ф., к) –значення  індекса Гірша факультету чи кафедри</t>
  </si>
  <si>
    <t>І Гірша у. – індекс Гірша університету</t>
  </si>
  <si>
    <t>К цит.(ф., к) – кількість цитувань наукових праць НПП факультету чи кафедри</t>
  </si>
  <si>
    <t>К цит. у – кількість цитувань наукових праць НПП університету</t>
  </si>
  <si>
    <t>К наук.спец. (к) – кількість наукових спеціальностей, за якими здійснюється підготовка кадрів вищої кваліфікації, що відповідають профілю кафедри, у спеціалізованих вчених радах</t>
  </si>
  <si>
    <t>К спец.рад (у) – кількість наукових спеціальностей у спеціалізованих вчених радах університету</t>
  </si>
  <si>
    <t>Індикатор як.наук.роб – індикатор якості наукової роботи по кафедрах</t>
  </si>
  <si>
    <t>Індикатор як.наук.роб – індикатор якості наукової роботи по факультетах</t>
  </si>
  <si>
    <t xml:space="preserve"> І як.осв.проц. – індикатор якості освітнього процесу  по кафедрах:</t>
  </si>
  <si>
    <t>І як.осв.проц. – індикатор якості освітнього процесу  по факультетах:</t>
  </si>
  <si>
    <t>К маг., К асп., К докт. (ф., кв) – кількість магістрів, аспірантів, докторантів і здобувачів, у т.ч. іноземних, зарахованих за всіма формами навчання і спеціальностями факультету чи випускової кафедри станом на 1 жовтня поточного року</t>
  </si>
  <si>
    <t>К бак. (ф., кв) – кількість бакалаврів, що навчаються  за всіма спеціальностями факультету чи випускової кафедри станом на 1 жовтня поточного року</t>
  </si>
  <si>
    <t xml:space="preserve">І як.осв.проц. – індикатор якості освітнього процесу </t>
  </si>
  <si>
    <t>І фін.акт. – індикатор фінансової активності по кафедрах:</t>
  </si>
  <si>
    <t>К (ф., к) – кошти спецфонду, отримані від усіх видів діяльності факультету чи кафедри,  крім наукової, тис. грн.</t>
  </si>
  <si>
    <t>СФ(у) – спецфонд університету, грн.</t>
  </si>
  <si>
    <t>І фін.акт. – індикатор фінансової активності по кафедрах</t>
  </si>
  <si>
    <t>І фін.акт. – індикатор фінансової активності  по факультетах:</t>
  </si>
  <si>
    <t>К д.н., Кк.н. (ф., к) – кількість докторів і кандидатів наук, у т.ч. сумісників, що працюють на факультеті чи кафедрі</t>
  </si>
  <si>
    <t>Кнпп (ф., к) – кількість НПП, у т.ч. сумісників, що працюють на факультеті, кафедрі;</t>
  </si>
  <si>
    <t>К інд.грантів (у)  – кількість НПП університету, що отримали індивідуальні гранти (освітні, наукові)</t>
  </si>
  <si>
    <t>(К нпп іноз.мов.) (ф., к) – кількість НПП факультету чи кафедри, які викладали в поточному році навчальні дисципліни іноземною мовою (крім викладачів кафедри української та іноземних мов, які викладали іноземну мову для українських студентів)</t>
  </si>
  <si>
    <t>К нпп В2 (ф.,к) – кількість НПП факультету чи кафедри, які мають сертифікат відповідно до Загальноєвропейської рекомендації з мовної освіти (на рівні, не нижче В2) з іноземної мови (крім викладачів кафедри української та іноземних мов, які викладали іноземну мову для українських студентів)</t>
  </si>
  <si>
    <t>К інд.грантів  (ф., к) – кількість НПП факультету чи кафедри, що отримали індивідуальні гранти (освітні, наукові)</t>
  </si>
  <si>
    <t>Індикатор якості науково-педагогічних працівників  по кафедрах</t>
  </si>
  <si>
    <t>К нпп В2 (у) – кількість НПП університету, які мають сертифікат відповідно до Загальноєвропейської рекомендації з мовної освіти (на рівні, не нижче В2) з іноземної мови (крім викладачів кафедри української та іноземних мов, які викладали іноземну мову для українських студентів).</t>
  </si>
  <si>
    <t>І д.з. – індикатор виконання держзамовлення  по факультетах:</t>
  </si>
  <si>
    <t xml:space="preserve"> І д.з. – індикатор виконання держзамовлення  по кафедрах:</t>
  </si>
  <si>
    <t>К студ.ПЗСО– кількість студентів, які вступили на базі повної загальної середньої освіти на спеціальності факультету чи випускової кафедри</t>
  </si>
  <si>
    <t>К студ.ОКР (ф., кв)  – кількість студентів, які вступили на базі ОКР «молодший спеціаліст», на спеціальності факультету чи випускової кафедри</t>
  </si>
  <si>
    <t xml:space="preserve"> І д.з. – індикатор виконання держзамовлення</t>
  </si>
  <si>
    <t>І студ. – індикатор результативності прийому студентів   по факультетах:</t>
  </si>
  <si>
    <t>К студ. (ф., кв)  – кількість студентів, зарахованих за всіма освітніми рівнями, формами навчання і спеціальностями факультету чи випускової кафедри</t>
  </si>
  <si>
    <t>К ліц. обсяг (ф., кв) – ліцензований обсяг прийому студентів за всіма освітніми рівнями, формами навчання і спеціальностями факультету чи випускової кафедри</t>
  </si>
  <si>
    <t xml:space="preserve"> І студ. – індикатор результативності прийому студентів  по кафедрах:</t>
  </si>
  <si>
    <t xml:space="preserve">І студ. – індикатор результативності прийому студентів  </t>
  </si>
  <si>
    <t>К пл. (ф., кв) – кількість студентів, зарахованих на навчання за кошти фізичних і юридичних осіб, в т.ч. іноземних, за всіма освітніми рівнями, формами навчання і спеціальностями факультету чи випускової кафедри</t>
  </si>
  <si>
    <t>К ліц. обсяг - ліцензований обсяг прийому студентів за всіма освітніми рівнями, формами навчання і спеціальностями випускової факультету чи кафедри</t>
  </si>
  <si>
    <t xml:space="preserve">К д.з. – кількість студентів, зарахованих на місця держзамовлення за всіма освітніми рівнями, формами навчання і спеціальностями факультету чи випускової кафедри </t>
  </si>
  <si>
    <t xml:space="preserve">І пл.. – індикатор зарахування студентів за кошти фізичних і юридичних осіб </t>
  </si>
  <si>
    <t>І я.п.ф. – індикатор якості підготовки фахівців  по кафедрах:</t>
  </si>
  <si>
    <t>І я.п.ф. – індикатор якості підготовки фахівців  по факультетах:</t>
  </si>
  <si>
    <t>К пер.ол., конк. (ф., к) –  кількість переможців олімпіад, конкурсів факультету, кафедри</t>
  </si>
  <si>
    <t>К пер.ол., конк. (у) –  кількість переможців олімпіад, конкурсів університету</t>
  </si>
  <si>
    <t>К вип.ЗВ (ф., к) – кількість випускників, які отримали дипломи з відзнакою, за всіма освітніми рівнями, формами навчання і спеціальностями факультету чи випускової кафедри</t>
  </si>
  <si>
    <t xml:space="preserve">К вип. (ф., к) – кількість випускників за всіма освітніми рівнями, формами навчання і спеціальностями факультету чи випускової кафедри </t>
  </si>
  <si>
    <t xml:space="preserve">І я.п.ф. – індикатор якості підготовки фахівців </t>
  </si>
  <si>
    <t xml:space="preserve">Якість освітнього процесу </t>
  </si>
  <si>
    <t xml:space="preserve">Рейтинг </t>
  </si>
  <si>
    <t>№ з.п.</t>
  </si>
  <si>
    <t>І Гірша Scopus (у.) –значення індексу Гірша університету за даними наукометричної бази Scopus</t>
  </si>
  <si>
    <t>І Гірша.Scopus (ф., к) –значення індексу Гірша  факультету чи кафедри за даними наукометричної бази Scopus</t>
  </si>
  <si>
    <t>К п.ф. (ф., к) - кількість підписників офіційної сторінки факультету чи кафедри в соціальній мережі facebook;</t>
  </si>
  <si>
    <t>К п.ф. (у) - кількість підписників офіційної сторінки університету в соціальній мережі facebook</t>
  </si>
  <si>
    <t>Індикатор І веб.пок. – індикатор вебометричних показників  по кафедрах:</t>
  </si>
  <si>
    <t>К перем. (у) - кількість переможців мистецьких конкурсів і спортивних змагань всіх рівнів, крім університетського, (студенти і НПП університету)</t>
  </si>
  <si>
    <t>К спорт. ВК (у) кількість спортсменів, які навчаються в університеті, мають спортивний розряд або звання</t>
  </si>
  <si>
    <t>І к-м.,с.роб. (визначають для факультету) - індикатор якості культурно-мистецької і спортивної роботи:</t>
  </si>
  <si>
    <t>М.д.з. (у.) – кількість студентів, які зараховані на місця державного замовлення університету на базі повної загальної середньої освіти</t>
  </si>
  <si>
    <t>О.д.з. ОКР (у.) – обсяг держзамовлення для вступу на базі ОКР «молодший спеціаліст» на спеціальності університету</t>
  </si>
  <si>
    <t>К маг. (ф., кв) – кількість магістрів, у т.ч. іноземних, зарахованих за всіма формами навчання і спеціальностями факультету чи випускової кафедри станом на 1 жовтня поточного року</t>
  </si>
  <si>
    <t>О.д.з. маг. (у.) – обсяг держзамовлення для вступу у магістратуру, на спеціальності університету</t>
  </si>
  <si>
    <t xml:space="preserve">Індикатор ефективності видавничої діяльності науково-педагогічних працівників </t>
  </si>
  <si>
    <r>
      <t>Індикатор якості науково-педагогічних працівників</t>
    </r>
    <r>
      <rPr>
        <b/>
        <sz val="12"/>
        <rFont val="Times New Roman"/>
        <family val="1"/>
      </rPr>
      <t xml:space="preserve"> </t>
    </r>
  </si>
  <si>
    <t xml:space="preserve">Індикатор як.наук.роб – індикатор якості наукової роботи </t>
  </si>
  <si>
    <t>І фін.акт. – індикатор фінансової активності</t>
  </si>
  <si>
    <t xml:space="preserve">Індикатор фін. наук. діяльн. – індикатор фінансування наукової діяльності </t>
  </si>
  <si>
    <t xml:space="preserve">Індикатор І веб.пок. – індикатор вебометричних показників  </t>
  </si>
  <si>
    <t>ЯКІСТЬ ОСВІТНЬОГО ПРОЦЕСУ</t>
  </si>
  <si>
    <t xml:space="preserve">І пл. – індикатор зарахування студентів за кошти фізичних і юридичних осіб </t>
  </si>
  <si>
    <t>РЕЙТИНГ  КАФЕДР ТА ФАКУЛЬТЕТІВ</t>
  </si>
  <si>
    <t xml:space="preserve">РЕЙТИНГ КАФЕДР БЕЗ УРАХУВАННЯ ЯКОСТІ НАВЧАЛЬНОГО ПРОЦЕСУ </t>
  </si>
  <si>
    <r>
      <t xml:space="preserve">Індикатор ефективності видавничої діяльності науково-педагогічних працівників </t>
    </r>
    <r>
      <rPr>
        <b/>
        <sz val="16"/>
        <rFont val="Times New Roman"/>
        <family val="1"/>
      </rPr>
      <t>(0,2)</t>
    </r>
  </si>
  <si>
    <r>
      <t xml:space="preserve">Індикатор якості науково-педагогічних працівників  </t>
    </r>
    <r>
      <rPr>
        <b/>
        <sz val="16"/>
        <rFont val="Times New Roman"/>
        <family val="1"/>
      </rPr>
      <t>(0,1)</t>
    </r>
  </si>
  <si>
    <r>
      <t xml:space="preserve"> Якість освітнього процесу </t>
    </r>
    <r>
      <rPr>
        <sz val="16"/>
        <rFont val="Times New Roman"/>
        <family val="1"/>
      </rPr>
      <t>(0,2)</t>
    </r>
  </si>
  <si>
    <r>
      <t xml:space="preserve">Індикатор як.наук.роб – індикатор якості наукової роботи </t>
    </r>
    <r>
      <rPr>
        <b/>
        <sz val="16"/>
        <rFont val="Times New Roman"/>
        <family val="1"/>
      </rPr>
      <t>(0,2)</t>
    </r>
  </si>
  <si>
    <r>
      <t xml:space="preserve">Індикатор між.ак. – індикатор міжнародної активності </t>
    </r>
    <r>
      <rPr>
        <b/>
        <sz val="16"/>
        <rFont val="Times New Roman"/>
        <family val="1"/>
      </rPr>
      <t>(0,1)</t>
    </r>
  </si>
  <si>
    <r>
      <t xml:space="preserve">І фін.акт. – індикатор фінансової активності </t>
    </r>
    <r>
      <rPr>
        <b/>
        <sz val="16"/>
        <rFont val="Times New Roman"/>
        <family val="1"/>
      </rPr>
      <t>(0,05)</t>
    </r>
  </si>
  <si>
    <r>
      <t xml:space="preserve">Індикатор фін. наук. діяльн. – індикатор фінансування наукової діяльності </t>
    </r>
    <r>
      <rPr>
        <b/>
        <sz val="16"/>
        <rFont val="Times New Roman"/>
        <family val="1"/>
      </rPr>
      <t>(0,05)</t>
    </r>
  </si>
  <si>
    <r>
      <t xml:space="preserve">ІндикаторІ веб.пок. – індикатор вебометричних показників  </t>
    </r>
    <r>
      <rPr>
        <b/>
        <sz val="16"/>
        <rFont val="Times New Roman"/>
        <family val="1"/>
      </rPr>
      <t>(0,05)</t>
    </r>
  </si>
  <si>
    <r>
      <t xml:space="preserve">Індикатор к-м.,с.роб. (визначають для факультету) – індикатор якості культурно-мистецької і спортивної роботи </t>
    </r>
    <r>
      <rPr>
        <b/>
        <sz val="16"/>
        <rFont val="Times New Roman"/>
        <family val="1"/>
      </rPr>
      <t>(0,05)</t>
    </r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</si>
</sst>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₴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"/>
    <numFmt numFmtId="186" formatCode="_-* #,##0.000\ _г_р_н_._-;\-* #,##0.000\ _г_р_н_._-;_-* &quot;-&quot;??\ _г_р_н_._-;_-@_-"/>
    <numFmt numFmtId="187" formatCode="_-* #,##0.0000\ _г_р_н_._-;\-* #,##0.0000\ _г_р_н_._-;_-* &quot;-&quot;??\ _г_р_н_._-;_-@_-"/>
    <numFmt numFmtId="188" formatCode="_-* #,##0.0\ _г_р_н_._-;\-* #,##0.0\ _г_р_н_._-;_-* &quot;-&quot;??\ _г_р_н_._-;_-@_-"/>
  </numFmts>
  <fonts count="22">
    <font>
      <sz val="10"/>
      <name val="Arial Cyr"/>
      <family val="0"/>
    </font>
    <font>
      <b/>
      <sz val="10"/>
      <color indexed="9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color indexed="12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sz val="14"/>
      <color indexed="63"/>
      <name val="Times New Roman"/>
      <family val="1"/>
    </font>
    <font>
      <b/>
      <sz val="14"/>
      <color indexed="63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name val="Arial Cyr"/>
      <family val="0"/>
    </font>
    <font>
      <b/>
      <sz val="1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2" fillId="2" borderId="1" xfId="0" applyFont="1" applyFill="1" applyBorder="1" applyAlignment="1">
      <alignment wrapText="1"/>
    </xf>
    <xf numFmtId="0" fontId="3" fillId="0" borderId="0" xfId="0" applyFont="1" applyAlignment="1">
      <alignment/>
    </xf>
    <xf numFmtId="49" fontId="2" fillId="2" borderId="1" xfId="0" applyNumberFormat="1" applyFont="1" applyFill="1" applyBorder="1" applyAlignment="1">
      <alignment wrapText="1"/>
    </xf>
    <xf numFmtId="49" fontId="2" fillId="2" borderId="1" xfId="0" applyNumberFormat="1" applyFont="1" applyFill="1" applyBorder="1" applyAlignment="1">
      <alignment horizontal="center" wrapText="1"/>
    </xf>
    <xf numFmtId="49" fontId="3" fillId="0" borderId="0" xfId="0" applyNumberFormat="1" applyFont="1" applyAlignment="1">
      <alignment/>
    </xf>
    <xf numFmtId="49" fontId="1" fillId="3" borderId="1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Alignment="1">
      <alignment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49" fontId="2" fillId="0" borderId="1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2" fontId="0" fillId="0" borderId="0" xfId="0" applyNumberFormat="1" applyAlignment="1">
      <alignment/>
    </xf>
    <xf numFmtId="2" fontId="0" fillId="0" borderId="1" xfId="0" applyNumberFormat="1" applyBorder="1" applyAlignment="1">
      <alignment/>
    </xf>
    <xf numFmtId="2" fontId="8" fillId="0" borderId="1" xfId="0" applyNumberFormat="1" applyFont="1" applyBorder="1" applyAlignment="1">
      <alignment horizontal="center"/>
    </xf>
    <xf numFmtId="0" fontId="8" fillId="0" borderId="1" xfId="0" applyFont="1" applyBorder="1" applyAlignment="1">
      <alignment/>
    </xf>
    <xf numFmtId="2" fontId="10" fillId="2" borderId="1" xfId="0" applyNumberFormat="1" applyFont="1" applyFill="1" applyBorder="1" applyAlignment="1">
      <alignment horizontal="center" wrapText="1"/>
    </xf>
    <xf numFmtId="49" fontId="8" fillId="0" borderId="1" xfId="0" applyNumberFormat="1" applyFont="1" applyBorder="1" applyAlignment="1">
      <alignment/>
    </xf>
    <xf numFmtId="49" fontId="10" fillId="2" borderId="1" xfId="0" applyNumberFormat="1" applyFont="1" applyFill="1" applyBorder="1" applyAlignment="1">
      <alignment horizontal="center" wrapText="1"/>
    </xf>
    <xf numFmtId="0" fontId="0" fillId="0" borderId="1" xfId="0" applyBorder="1" applyAlignment="1">
      <alignment/>
    </xf>
    <xf numFmtId="49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justify"/>
    </xf>
    <xf numFmtId="1" fontId="2" fillId="2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2" fontId="2" fillId="0" borderId="2" xfId="0" applyNumberFormat="1" applyFont="1" applyBorder="1" applyAlignment="1">
      <alignment horizontal="center"/>
    </xf>
    <xf numFmtId="49" fontId="2" fillId="2" borderId="0" xfId="0" applyNumberFormat="1" applyFont="1" applyFill="1" applyBorder="1" applyAlignment="1">
      <alignment horizontal="center" wrapText="1"/>
    </xf>
    <xf numFmtId="188" fontId="6" fillId="0" borderId="1" xfId="20" applyNumberFormat="1" applyFont="1" applyBorder="1" applyAlignment="1">
      <alignment horizontal="center"/>
    </xf>
    <xf numFmtId="2" fontId="10" fillId="0" borderId="1" xfId="0" applyNumberFormat="1" applyFont="1" applyFill="1" applyBorder="1" applyAlignment="1">
      <alignment horizontal="center" wrapText="1"/>
    </xf>
    <xf numFmtId="188" fontId="8" fillId="0" borderId="1" xfId="2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/>
    </xf>
    <xf numFmtId="0" fontId="2" fillId="2" borderId="1" xfId="0" applyFont="1" applyFill="1" applyBorder="1" applyAlignment="1">
      <alignment horizontal="center" wrapText="1"/>
    </xf>
    <xf numFmtId="0" fontId="0" fillId="4" borderId="1" xfId="0" applyFill="1" applyBorder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9" fillId="5" borderId="1" xfId="0" applyFont="1" applyFill="1" applyBorder="1" applyAlignment="1">
      <alignment/>
    </xf>
    <xf numFmtId="2" fontId="2" fillId="2" borderId="2" xfId="0" applyNumberFormat="1" applyFont="1" applyFill="1" applyBorder="1" applyAlignment="1">
      <alignment horizontal="center" wrapText="1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2" borderId="2" xfId="0" applyNumberFormat="1" applyFont="1" applyFill="1" applyBorder="1" applyAlignment="1">
      <alignment horizontal="center" wrapText="1"/>
    </xf>
    <xf numFmtId="49" fontId="2" fillId="2" borderId="1" xfId="0" applyNumberFormat="1" applyFont="1" applyFill="1" applyBorder="1" applyAlignment="1">
      <alignment horizontal="center" wrapText="1"/>
    </xf>
    <xf numFmtId="49" fontId="6" fillId="0" borderId="1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0" fillId="4" borderId="0" xfId="0" applyFill="1" applyAlignment="1">
      <alignment/>
    </xf>
    <xf numFmtId="49" fontId="4" fillId="4" borderId="0" xfId="0" applyNumberFormat="1" applyFont="1" applyFill="1" applyAlignment="1">
      <alignment wrapText="1"/>
    </xf>
    <xf numFmtId="49" fontId="0" fillId="4" borderId="0" xfId="0" applyNumberFormat="1" applyFill="1" applyAlignment="1">
      <alignment/>
    </xf>
    <xf numFmtId="0" fontId="8" fillId="0" borderId="4" xfId="0" applyFont="1" applyBorder="1" applyAlignment="1">
      <alignment/>
    </xf>
    <xf numFmtId="2" fontId="8" fillId="0" borderId="4" xfId="0" applyNumberFormat="1" applyFont="1" applyBorder="1" applyAlignment="1">
      <alignment horizontal="center"/>
    </xf>
    <xf numFmtId="2" fontId="0" fillId="0" borderId="4" xfId="0" applyNumberFormat="1" applyBorder="1" applyAlignment="1">
      <alignment/>
    </xf>
    <xf numFmtId="49" fontId="3" fillId="4" borderId="0" xfId="0" applyNumberFormat="1" applyFont="1" applyFill="1" applyAlignment="1">
      <alignment/>
    </xf>
    <xf numFmtId="0" fontId="6" fillId="0" borderId="1" xfId="0" applyFont="1" applyBorder="1" applyAlignment="1">
      <alignment/>
    </xf>
    <xf numFmtId="2" fontId="3" fillId="4" borderId="1" xfId="0" applyNumberFormat="1" applyFont="1" applyFill="1" applyBorder="1" applyAlignment="1">
      <alignment/>
    </xf>
    <xf numFmtId="49" fontId="2" fillId="0" borderId="4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/>
    </xf>
    <xf numFmtId="0" fontId="6" fillId="0" borderId="5" xfId="0" applyFont="1" applyBorder="1" applyAlignment="1">
      <alignment horizontal="center"/>
    </xf>
    <xf numFmtId="49" fontId="8" fillId="0" borderId="4" xfId="0" applyNumberFormat="1" applyFont="1" applyBorder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2" fillId="2" borderId="4" xfId="0" applyNumberFormat="1" applyFont="1" applyFill="1" applyBorder="1" applyAlignment="1">
      <alignment wrapText="1"/>
    </xf>
    <xf numFmtId="3" fontId="2" fillId="0" borderId="2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5" xfId="0" applyNumberFormat="1" applyFont="1" applyBorder="1" applyAlignment="1">
      <alignment horizontal="center"/>
    </xf>
    <xf numFmtId="0" fontId="14" fillId="2" borderId="1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3" borderId="1" xfId="0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184" fontId="6" fillId="0" borderId="1" xfId="0" applyNumberFormat="1" applyFont="1" applyFill="1" applyBorder="1" applyAlignment="1">
      <alignment horizontal="center"/>
    </xf>
    <xf numFmtId="184" fontId="6" fillId="0" borderId="1" xfId="0" applyNumberFormat="1" applyFont="1" applyBorder="1" applyAlignment="1">
      <alignment horizontal="center"/>
    </xf>
    <xf numFmtId="0" fontId="15" fillId="3" borderId="1" xfId="0" applyFont="1" applyFill="1" applyBorder="1" applyAlignment="1">
      <alignment horizontal="center" vertical="center" wrapText="1"/>
    </xf>
    <xf numFmtId="49" fontId="15" fillId="3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 wrapText="1"/>
    </xf>
    <xf numFmtId="0" fontId="13" fillId="0" borderId="1" xfId="0" applyFont="1" applyBorder="1" applyAlignment="1">
      <alignment/>
    </xf>
    <xf numFmtId="0" fontId="8" fillId="3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20" fillId="0" borderId="1" xfId="0" applyFont="1" applyBorder="1" applyAlignment="1">
      <alignment wrapText="1"/>
    </xf>
    <xf numFmtId="49" fontId="20" fillId="0" borderId="0" xfId="0" applyNumberFormat="1" applyFont="1" applyAlignment="1">
      <alignment wrapText="1"/>
    </xf>
    <xf numFmtId="49" fontId="8" fillId="0" borderId="0" xfId="0" applyNumberFormat="1" applyFont="1" applyAlignment="1">
      <alignment wrapText="1"/>
    </xf>
    <xf numFmtId="49" fontId="8" fillId="5" borderId="1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Border="1" applyAlignment="1">
      <alignment/>
    </xf>
    <xf numFmtId="2" fontId="8" fillId="0" borderId="4" xfId="0" applyNumberFormat="1" applyFont="1" applyBorder="1" applyAlignment="1">
      <alignment/>
    </xf>
    <xf numFmtId="49" fontId="2" fillId="2" borderId="4" xfId="0" applyNumberFormat="1" applyFont="1" applyFill="1" applyBorder="1" applyAlignment="1">
      <alignment horizontal="center" wrapText="1"/>
    </xf>
    <xf numFmtId="49" fontId="6" fillId="0" borderId="4" xfId="0" applyNumberFormat="1" applyFont="1" applyBorder="1" applyAlignment="1">
      <alignment horizontal="center"/>
    </xf>
    <xf numFmtId="1" fontId="6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49" fontId="7" fillId="0" borderId="4" xfId="0" applyNumberFormat="1" applyFont="1" applyBorder="1" applyAlignment="1">
      <alignment/>
    </xf>
    <xf numFmtId="2" fontId="7" fillId="0" borderId="4" xfId="0" applyNumberFormat="1" applyFont="1" applyBorder="1" applyAlignment="1">
      <alignment/>
    </xf>
    <xf numFmtId="0" fontId="3" fillId="0" borderId="1" xfId="0" applyFont="1" applyBorder="1" applyAlignment="1">
      <alignment/>
    </xf>
    <xf numFmtId="49" fontId="20" fillId="0" borderId="1" xfId="0" applyNumberFormat="1" applyFont="1" applyBorder="1" applyAlignment="1">
      <alignment wrapText="1"/>
    </xf>
    <xf numFmtId="49" fontId="20" fillId="4" borderId="0" xfId="0" applyNumberFormat="1" applyFont="1" applyFill="1" applyAlignment="1">
      <alignment wrapText="1"/>
    </xf>
    <xf numFmtId="49" fontId="20" fillId="4" borderId="1" xfId="0" applyNumberFormat="1" applyFont="1" applyFill="1" applyBorder="1" applyAlignment="1">
      <alignment wrapText="1"/>
    </xf>
    <xf numFmtId="0" fontId="20" fillId="4" borderId="0" xfId="0" applyFont="1" applyFill="1" applyAlignment="1">
      <alignment/>
    </xf>
    <xf numFmtId="0" fontId="3" fillId="4" borderId="0" xfId="0" applyFont="1" applyFill="1" applyAlignment="1">
      <alignment/>
    </xf>
    <xf numFmtId="0" fontId="6" fillId="4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SheetLayoutView="75" workbookViewId="0" topLeftCell="A1">
      <selection activeCell="B12" sqref="B12"/>
    </sheetView>
  </sheetViews>
  <sheetFormatPr defaultColWidth="9.00390625" defaultRowHeight="12.75"/>
  <cols>
    <col min="1" max="1" width="4.00390625" style="0" customWidth="1"/>
    <col min="2" max="2" width="52.00390625" style="0" customWidth="1"/>
    <col min="3" max="3" width="12.875" style="0" customWidth="1"/>
    <col min="4" max="4" width="12.25390625" style="0" customWidth="1"/>
    <col min="5" max="5" width="11.125" style="0" customWidth="1"/>
    <col min="6" max="6" width="12.625" style="0" customWidth="1"/>
    <col min="7" max="7" width="12.375" style="0" customWidth="1"/>
    <col min="8" max="8" width="12.875" style="0" customWidth="1"/>
    <col min="9" max="9" width="13.125" style="0" customWidth="1"/>
    <col min="10" max="10" width="13.00390625" style="0" customWidth="1"/>
    <col min="11" max="11" width="15.875" style="0" customWidth="1"/>
    <col min="12" max="12" width="17.625" style="0" customWidth="1"/>
  </cols>
  <sheetData>
    <row r="1" ht="20.25">
      <c r="D1" s="95" t="s">
        <v>142</v>
      </c>
    </row>
    <row r="2" spans="1:12" ht="115.5" customHeight="1">
      <c r="A2" s="68" t="s">
        <v>121</v>
      </c>
      <c r="B2" s="84" t="s">
        <v>0</v>
      </c>
      <c r="C2" s="84" t="s">
        <v>144</v>
      </c>
      <c r="D2" s="84" t="s">
        <v>145</v>
      </c>
      <c r="E2" s="93" t="s">
        <v>146</v>
      </c>
      <c r="F2" s="85" t="s">
        <v>147</v>
      </c>
      <c r="G2" s="85" t="s">
        <v>148</v>
      </c>
      <c r="H2" s="85" t="s">
        <v>149</v>
      </c>
      <c r="I2" s="85" t="s">
        <v>150</v>
      </c>
      <c r="J2" s="85" t="s">
        <v>151</v>
      </c>
      <c r="K2" s="46" t="s">
        <v>120</v>
      </c>
      <c r="L2" s="83"/>
    </row>
    <row r="3" spans="1:12" ht="32.25" customHeight="1">
      <c r="A3" s="68">
        <v>1</v>
      </c>
      <c r="B3" s="1" t="s">
        <v>4</v>
      </c>
      <c r="C3" s="43">
        <v>2</v>
      </c>
      <c r="D3" s="27">
        <v>1.5185185185185186</v>
      </c>
      <c r="E3" s="45">
        <v>1.73</v>
      </c>
      <c r="F3" s="27">
        <v>0.98</v>
      </c>
      <c r="G3" s="27">
        <v>0</v>
      </c>
      <c r="H3" s="27">
        <v>0.012736953006286456</v>
      </c>
      <c r="I3" s="27">
        <v>0</v>
      </c>
      <c r="J3" s="27">
        <v>0.07</v>
      </c>
      <c r="K3" s="87">
        <f>(0.2*C3)+(0.1*D3)+(0.2*E3)+(0.2*F3)+(0.1*G3)+(0.1*(H3+I3))+(0.05*J3)</f>
        <v>1.0986255471524806</v>
      </c>
      <c r="L3" s="83"/>
    </row>
    <row r="4" spans="1:12" ht="15.75" customHeight="1">
      <c r="A4" s="68">
        <v>2</v>
      </c>
      <c r="B4" s="1" t="s">
        <v>16</v>
      </c>
      <c r="C4" s="43">
        <v>0.07</v>
      </c>
      <c r="D4" s="27">
        <v>1.6259746588693957</v>
      </c>
      <c r="E4" s="45">
        <v>1.58</v>
      </c>
      <c r="F4" s="27">
        <v>1.1</v>
      </c>
      <c r="G4" s="27">
        <v>0.07766990291262135</v>
      </c>
      <c r="H4" s="27">
        <v>0.10636684283566926</v>
      </c>
      <c r="I4" s="27">
        <v>0.2</v>
      </c>
      <c r="J4" s="27">
        <v>0.04</v>
      </c>
      <c r="K4" s="87">
        <f aca="true" t="shared" si="0" ref="K4:K36">(0.2*C4)+(0.1*D4)+(0.2*E4)+(0.2*F4)+(0.1*G4)+(0.1*(H4+I4)+0.05*J4)</f>
        <v>0.7530011404617687</v>
      </c>
      <c r="L4" s="83"/>
    </row>
    <row r="5" spans="1:12" ht="32.25" customHeight="1">
      <c r="A5" s="68">
        <v>3</v>
      </c>
      <c r="B5" s="1" t="s">
        <v>6</v>
      </c>
      <c r="C5" s="43">
        <v>0.97</v>
      </c>
      <c r="D5" s="27">
        <v>0.6428571428571429</v>
      </c>
      <c r="E5" s="45">
        <v>0.9</v>
      </c>
      <c r="F5" s="27">
        <v>1.35</v>
      </c>
      <c r="G5" s="27">
        <v>0.009708737864077669</v>
      </c>
      <c r="H5" s="27">
        <v>0.012444243122007684</v>
      </c>
      <c r="I5" s="27">
        <v>0.06</v>
      </c>
      <c r="J5" s="27">
        <v>0.09</v>
      </c>
      <c r="K5" s="87">
        <f t="shared" si="0"/>
        <v>0.7210010123843229</v>
      </c>
      <c r="L5" s="83"/>
    </row>
    <row r="6" spans="1:12" ht="15.75">
      <c r="A6" s="68">
        <v>4</v>
      </c>
      <c r="B6" s="1" t="s">
        <v>10</v>
      </c>
      <c r="C6" s="43">
        <v>0.31</v>
      </c>
      <c r="D6" s="27">
        <v>1.4444444444444444</v>
      </c>
      <c r="E6" s="45">
        <v>1.58</v>
      </c>
      <c r="F6" s="27">
        <v>0.83</v>
      </c>
      <c r="G6" s="27">
        <v>0.019417475728155338</v>
      </c>
      <c r="H6" s="27">
        <v>0.037922734086891764</v>
      </c>
      <c r="I6" s="27">
        <v>0</v>
      </c>
      <c r="J6" s="27">
        <v>0.15</v>
      </c>
      <c r="K6" s="87">
        <f t="shared" si="0"/>
        <v>0.7016784654259492</v>
      </c>
      <c r="L6" s="83"/>
    </row>
    <row r="7" spans="1:12" ht="14.25" customHeight="1">
      <c r="A7" s="68">
        <v>5</v>
      </c>
      <c r="B7" s="1" t="s">
        <v>11</v>
      </c>
      <c r="C7" s="43">
        <v>0.47</v>
      </c>
      <c r="D7" s="27">
        <v>0.7457912457912458</v>
      </c>
      <c r="E7" s="45">
        <v>1.89</v>
      </c>
      <c r="F7" s="27">
        <v>0.65</v>
      </c>
      <c r="G7" s="27">
        <v>0.06796116504854369</v>
      </c>
      <c r="H7" s="27">
        <v>0.00015406330047480519</v>
      </c>
      <c r="I7" s="27">
        <v>0.06</v>
      </c>
      <c r="J7" s="27">
        <v>0.03</v>
      </c>
      <c r="K7" s="87">
        <f t="shared" si="0"/>
        <v>0.6908906474140264</v>
      </c>
      <c r="L7" s="83"/>
    </row>
    <row r="8" spans="1:12" ht="15.75">
      <c r="A8" s="68">
        <v>6</v>
      </c>
      <c r="B8" s="1" t="s">
        <v>12</v>
      </c>
      <c r="C8" s="43">
        <v>0.5</v>
      </c>
      <c r="D8" s="27">
        <v>1.1908831908831907</v>
      </c>
      <c r="E8" s="45">
        <v>1.56</v>
      </c>
      <c r="F8" s="27">
        <v>0.53</v>
      </c>
      <c r="G8" s="27">
        <v>0.14563106796116504</v>
      </c>
      <c r="H8" s="27">
        <v>0.03089889874490417</v>
      </c>
      <c r="I8" s="27">
        <v>0</v>
      </c>
      <c r="J8" s="27">
        <v>0.05</v>
      </c>
      <c r="K8" s="87">
        <f t="shared" si="0"/>
        <v>0.657241315758926</v>
      </c>
      <c r="L8" s="83"/>
    </row>
    <row r="9" spans="1:12" ht="17.25" customHeight="1">
      <c r="A9" s="68">
        <v>7</v>
      </c>
      <c r="B9" s="1" t="s">
        <v>17</v>
      </c>
      <c r="C9" s="43">
        <v>0.2</v>
      </c>
      <c r="D9" s="27">
        <v>0.7132352941176471</v>
      </c>
      <c r="E9" s="45">
        <v>1.81</v>
      </c>
      <c r="F9" s="27">
        <v>0.63</v>
      </c>
      <c r="G9" s="27">
        <v>0.04854368932038835</v>
      </c>
      <c r="H9" s="27">
        <v>0.014086457303202866</v>
      </c>
      <c r="I9" s="27">
        <v>0.04</v>
      </c>
      <c r="J9" s="27">
        <v>0.09</v>
      </c>
      <c r="K9" s="87">
        <f t="shared" si="0"/>
        <v>0.6140865440741238</v>
      </c>
      <c r="L9" s="83"/>
    </row>
    <row r="10" spans="1:12" ht="31.5">
      <c r="A10" s="68">
        <v>8</v>
      </c>
      <c r="B10" s="1" t="s">
        <v>9</v>
      </c>
      <c r="C10" s="43">
        <v>0.92</v>
      </c>
      <c r="D10" s="27">
        <v>0.7685185185185185</v>
      </c>
      <c r="E10" s="45">
        <v>0.9</v>
      </c>
      <c r="F10" s="27">
        <v>0.61</v>
      </c>
      <c r="G10" s="27">
        <v>0.009708737864077669</v>
      </c>
      <c r="H10" s="27">
        <v>0.03125214780533022</v>
      </c>
      <c r="I10" s="27">
        <v>0</v>
      </c>
      <c r="J10" s="27">
        <v>0.06</v>
      </c>
      <c r="K10" s="87">
        <f t="shared" si="0"/>
        <v>0.5699479404187928</v>
      </c>
      <c r="L10" s="83"/>
    </row>
    <row r="11" spans="1:12" ht="15.75" customHeight="1">
      <c r="A11" s="68">
        <v>9</v>
      </c>
      <c r="B11" s="1" t="s">
        <v>29</v>
      </c>
      <c r="C11" s="43">
        <v>0.09</v>
      </c>
      <c r="D11" s="27">
        <v>0.8913817663817664</v>
      </c>
      <c r="E11" s="45">
        <v>1.18</v>
      </c>
      <c r="F11" s="27">
        <v>1.01</v>
      </c>
      <c r="G11" s="27">
        <v>0.07766990291262135</v>
      </c>
      <c r="H11" s="27">
        <v>0.06120392004223023</v>
      </c>
      <c r="I11" s="27">
        <v>0</v>
      </c>
      <c r="J11" s="27">
        <v>0.19</v>
      </c>
      <c r="K11" s="87">
        <f t="shared" si="0"/>
        <v>0.5685255589336619</v>
      </c>
      <c r="L11" s="83"/>
    </row>
    <row r="12" spans="1:12" ht="15.75">
      <c r="A12" s="68">
        <v>10</v>
      </c>
      <c r="B12" s="1" t="s">
        <v>22</v>
      </c>
      <c r="C12" s="43">
        <v>0.21</v>
      </c>
      <c r="D12" s="27">
        <v>1.6555555555555557</v>
      </c>
      <c r="E12" s="45">
        <v>1.04</v>
      </c>
      <c r="F12" s="27">
        <v>0.7</v>
      </c>
      <c r="G12" s="27">
        <v>0</v>
      </c>
      <c r="H12" s="27">
        <v>0.037379632389503835</v>
      </c>
      <c r="I12" s="27">
        <v>0</v>
      </c>
      <c r="J12" s="27">
        <v>0.1</v>
      </c>
      <c r="K12" s="87">
        <f t="shared" si="0"/>
        <v>0.564293518794506</v>
      </c>
      <c r="L12" s="83"/>
    </row>
    <row r="13" spans="1:12" ht="15.75">
      <c r="A13" s="68">
        <v>11</v>
      </c>
      <c r="B13" s="1" t="s">
        <v>14</v>
      </c>
      <c r="C13" s="43">
        <v>0.39</v>
      </c>
      <c r="D13" s="27">
        <v>0.5333333333333333</v>
      </c>
      <c r="E13" s="45">
        <v>1.22</v>
      </c>
      <c r="F13" s="27">
        <v>0.86</v>
      </c>
      <c r="G13" s="27">
        <v>0</v>
      </c>
      <c r="H13" s="27">
        <v>0.05213825260434194</v>
      </c>
      <c r="I13" s="27">
        <v>0.03</v>
      </c>
      <c r="J13" s="27">
        <v>0.13</v>
      </c>
      <c r="K13" s="87">
        <f t="shared" si="0"/>
        <v>0.5620471585937675</v>
      </c>
      <c r="L13" s="83"/>
    </row>
    <row r="14" spans="1:12" ht="12.75" customHeight="1">
      <c r="A14" s="68">
        <v>12</v>
      </c>
      <c r="B14" s="1" t="s">
        <v>31</v>
      </c>
      <c r="C14" s="43">
        <v>0.09</v>
      </c>
      <c r="D14" s="27">
        <v>1.3844189016602808</v>
      </c>
      <c r="E14" s="45">
        <v>1.31</v>
      </c>
      <c r="F14" s="27">
        <v>0.45</v>
      </c>
      <c r="G14" s="26">
        <v>0</v>
      </c>
      <c r="H14" s="27">
        <v>0.11237100852450953</v>
      </c>
      <c r="I14" s="27">
        <v>0</v>
      </c>
      <c r="J14" s="27">
        <v>0.35</v>
      </c>
      <c r="K14" s="87">
        <f t="shared" si="0"/>
        <v>0.537178991018479</v>
      </c>
      <c r="L14" s="83"/>
    </row>
    <row r="15" spans="1:12" ht="15.75">
      <c r="A15" s="68">
        <v>13</v>
      </c>
      <c r="B15" s="1" t="s">
        <v>23</v>
      </c>
      <c r="C15" s="43">
        <v>0.08</v>
      </c>
      <c r="D15" s="27">
        <v>1.4126984126984128</v>
      </c>
      <c r="E15" s="45">
        <v>1.09</v>
      </c>
      <c r="F15" s="27">
        <v>0.45</v>
      </c>
      <c r="G15" s="27">
        <v>0</v>
      </c>
      <c r="H15" s="27">
        <v>0.10602435134943604</v>
      </c>
      <c r="I15" s="27">
        <v>0</v>
      </c>
      <c r="J15" s="27">
        <v>0.11</v>
      </c>
      <c r="K15" s="87">
        <f t="shared" si="0"/>
        <v>0.4813722764047849</v>
      </c>
      <c r="L15" s="83"/>
    </row>
    <row r="16" spans="1:12" ht="15.75">
      <c r="A16" s="68">
        <v>14</v>
      </c>
      <c r="B16" s="1" t="s">
        <v>33</v>
      </c>
      <c r="C16" s="43">
        <v>0.06</v>
      </c>
      <c r="D16" s="27">
        <v>0.8703703703703705</v>
      </c>
      <c r="E16" s="45">
        <v>1.03</v>
      </c>
      <c r="F16" s="27">
        <v>0.84</v>
      </c>
      <c r="G16" s="27">
        <v>0</v>
      </c>
      <c r="H16" s="27">
        <v>0.008987485840064756</v>
      </c>
      <c r="I16" s="27">
        <v>0</v>
      </c>
      <c r="J16" s="27">
        <v>0.03</v>
      </c>
      <c r="K16" s="87">
        <f t="shared" si="0"/>
        <v>0.4754357856210435</v>
      </c>
      <c r="L16" s="83"/>
    </row>
    <row r="17" spans="1:12" ht="15.75">
      <c r="A17" s="68">
        <v>15</v>
      </c>
      <c r="B17" s="1" t="s">
        <v>7</v>
      </c>
      <c r="C17" s="43">
        <v>0.49</v>
      </c>
      <c r="D17" s="27">
        <v>1.0185185185185186</v>
      </c>
      <c r="E17" s="45">
        <v>0.94</v>
      </c>
      <c r="F17" s="27">
        <v>0.31</v>
      </c>
      <c r="G17" s="27">
        <v>0.019417475728155338</v>
      </c>
      <c r="H17" s="27">
        <v>-0.008233179575696345</v>
      </c>
      <c r="I17" s="27">
        <v>0</v>
      </c>
      <c r="J17" s="27">
        <v>0.05</v>
      </c>
      <c r="K17" s="87">
        <f t="shared" si="0"/>
        <v>0.4534702814670978</v>
      </c>
      <c r="L17" s="83"/>
    </row>
    <row r="18" spans="1:12" ht="17.25" customHeight="1">
      <c r="A18" s="68">
        <v>16</v>
      </c>
      <c r="B18" s="1" t="s">
        <v>18</v>
      </c>
      <c r="C18" s="43">
        <v>0.2</v>
      </c>
      <c r="D18" s="27">
        <v>1</v>
      </c>
      <c r="E18" s="45">
        <v>0.8</v>
      </c>
      <c r="F18" s="27">
        <v>0.63</v>
      </c>
      <c r="G18" s="27">
        <v>0</v>
      </c>
      <c r="H18" s="27">
        <v>0.020195765296498924</v>
      </c>
      <c r="I18" s="27">
        <v>0</v>
      </c>
      <c r="J18" s="27">
        <v>0.06</v>
      </c>
      <c r="K18" s="87">
        <f t="shared" si="0"/>
        <v>0.43101957652964995</v>
      </c>
      <c r="L18" s="83"/>
    </row>
    <row r="19" spans="1:12" ht="18" customHeight="1">
      <c r="A19" s="68">
        <v>17</v>
      </c>
      <c r="B19" s="1" t="s">
        <v>13</v>
      </c>
      <c r="C19" s="43">
        <v>0.12</v>
      </c>
      <c r="D19" s="27">
        <v>1.3167211328976034</v>
      </c>
      <c r="E19" s="45">
        <v>0.9</v>
      </c>
      <c r="F19" s="27">
        <v>0.32</v>
      </c>
      <c r="G19" s="27">
        <v>0.06796116504854369</v>
      </c>
      <c r="H19" s="27">
        <v>-0.001707635070321001</v>
      </c>
      <c r="I19" s="27">
        <v>0</v>
      </c>
      <c r="J19" s="27">
        <v>0.23</v>
      </c>
      <c r="K19" s="87">
        <f t="shared" si="0"/>
        <v>0.4177974662875826</v>
      </c>
      <c r="L19" s="83"/>
    </row>
    <row r="20" spans="1:12" ht="15" customHeight="1">
      <c r="A20" s="68">
        <v>18</v>
      </c>
      <c r="B20" s="1" t="s">
        <v>15</v>
      </c>
      <c r="C20" s="43">
        <v>0.24</v>
      </c>
      <c r="D20" s="27">
        <v>0.8382352941176471</v>
      </c>
      <c r="E20" s="45">
        <v>1.05</v>
      </c>
      <c r="F20" s="27">
        <v>0.34</v>
      </c>
      <c r="G20" s="27">
        <v>0</v>
      </c>
      <c r="H20" s="27">
        <v>0.0026117906336872976</v>
      </c>
      <c r="I20" s="27">
        <v>0.03</v>
      </c>
      <c r="J20" s="27">
        <v>0.07</v>
      </c>
      <c r="K20" s="87">
        <f t="shared" si="0"/>
        <v>0.41658470847513346</v>
      </c>
      <c r="L20" s="83"/>
    </row>
    <row r="21" spans="1:12" ht="17.25" customHeight="1">
      <c r="A21" s="68">
        <v>19</v>
      </c>
      <c r="B21" s="1" t="s">
        <v>5</v>
      </c>
      <c r="C21" s="43">
        <v>0.41</v>
      </c>
      <c r="D21" s="27">
        <v>0.8333333333333334</v>
      </c>
      <c r="E21" s="45">
        <v>1</v>
      </c>
      <c r="F21" s="27">
        <v>0.17</v>
      </c>
      <c r="G21" s="27">
        <v>0</v>
      </c>
      <c r="H21" s="27">
        <v>0.00797185213199392</v>
      </c>
      <c r="I21" s="27">
        <v>0</v>
      </c>
      <c r="J21" s="27">
        <v>0.08</v>
      </c>
      <c r="K21" s="87">
        <f t="shared" si="0"/>
        <v>0.4041305185465327</v>
      </c>
      <c r="L21" s="83"/>
    </row>
    <row r="22" spans="1:12" ht="17.25" customHeight="1">
      <c r="A22" s="68">
        <v>20</v>
      </c>
      <c r="B22" s="1" t="s">
        <v>34</v>
      </c>
      <c r="C22" s="43">
        <v>0.09</v>
      </c>
      <c r="D22" s="27">
        <v>0.9090909090909091</v>
      </c>
      <c r="E22" s="45">
        <v>0.96</v>
      </c>
      <c r="F22" s="27">
        <v>0.37</v>
      </c>
      <c r="G22" s="27">
        <v>0.18446601941747573</v>
      </c>
      <c r="H22" s="27">
        <v>0.04065641916470893</v>
      </c>
      <c r="I22" s="27">
        <v>0</v>
      </c>
      <c r="J22" s="27">
        <v>0.06</v>
      </c>
      <c r="K22" s="87">
        <f t="shared" si="0"/>
        <v>0.4004213347673094</v>
      </c>
      <c r="L22" s="83"/>
    </row>
    <row r="23" spans="1:12" ht="31.5">
      <c r="A23" s="68">
        <v>21</v>
      </c>
      <c r="B23" s="1" t="s">
        <v>24</v>
      </c>
      <c r="C23" s="43">
        <v>0.14</v>
      </c>
      <c r="D23" s="27">
        <v>0.7857142857142857</v>
      </c>
      <c r="E23" s="45">
        <v>1.07</v>
      </c>
      <c r="F23" s="27">
        <v>0.34</v>
      </c>
      <c r="G23" s="27">
        <v>0.019417475728155338</v>
      </c>
      <c r="H23" s="27">
        <v>0.043966739895328955</v>
      </c>
      <c r="I23" s="27">
        <v>0</v>
      </c>
      <c r="J23" s="27">
        <v>0.05</v>
      </c>
      <c r="K23" s="87">
        <f t="shared" si="0"/>
        <v>0.39740985013377705</v>
      </c>
      <c r="L23" s="83"/>
    </row>
    <row r="24" spans="1:12" ht="15.75">
      <c r="A24" s="68">
        <v>22</v>
      </c>
      <c r="B24" s="1" t="s">
        <v>25</v>
      </c>
      <c r="C24" s="43">
        <v>0.06</v>
      </c>
      <c r="D24" s="27">
        <v>0.75</v>
      </c>
      <c r="E24" s="45">
        <v>1.12</v>
      </c>
      <c r="F24" s="27">
        <v>0.34</v>
      </c>
      <c r="G24" s="27">
        <v>0.07766990291262135</v>
      </c>
      <c r="H24" s="27">
        <v>-0.0002185345554649842</v>
      </c>
      <c r="I24" s="27">
        <v>0.01</v>
      </c>
      <c r="J24" s="27">
        <v>0.06</v>
      </c>
      <c r="K24" s="87">
        <f t="shared" si="0"/>
        <v>0.3907451368357157</v>
      </c>
      <c r="L24" s="83"/>
    </row>
    <row r="25" spans="1:12" ht="31.5">
      <c r="A25" s="68">
        <v>23</v>
      </c>
      <c r="B25" s="1" t="s">
        <v>28</v>
      </c>
      <c r="C25" s="43">
        <v>0.08</v>
      </c>
      <c r="D25" s="27">
        <v>0.7457912457912458</v>
      </c>
      <c r="E25" s="45">
        <v>1.11</v>
      </c>
      <c r="F25" s="27">
        <v>0.02</v>
      </c>
      <c r="G25" s="26">
        <v>0</v>
      </c>
      <c r="H25" s="27">
        <v>-0.010849347429227626</v>
      </c>
      <c r="I25" s="27">
        <v>0.48</v>
      </c>
      <c r="J25" s="27">
        <v>0.15</v>
      </c>
      <c r="K25" s="87">
        <f t="shared" si="0"/>
        <v>0.37099418983620186</v>
      </c>
      <c r="L25" s="83"/>
    </row>
    <row r="26" spans="1:12" ht="15.75">
      <c r="A26" s="68">
        <v>24</v>
      </c>
      <c r="B26" s="1" t="s">
        <v>19</v>
      </c>
      <c r="C26" s="43">
        <v>0.3</v>
      </c>
      <c r="D26" s="27">
        <v>1.2407407407407407</v>
      </c>
      <c r="E26" s="45">
        <v>0</v>
      </c>
      <c r="F26" s="27">
        <v>0.85</v>
      </c>
      <c r="G26" s="27">
        <v>0.009708737864077669</v>
      </c>
      <c r="H26" s="27">
        <v>0.02575909301393339</v>
      </c>
      <c r="I26" s="27">
        <v>0</v>
      </c>
      <c r="J26" s="27">
        <v>0.1</v>
      </c>
      <c r="K26" s="87">
        <f t="shared" si="0"/>
        <v>0.3626208571618752</v>
      </c>
      <c r="L26" s="83"/>
    </row>
    <row r="27" spans="1:12" ht="15.75">
      <c r="A27" s="68">
        <v>25</v>
      </c>
      <c r="B27" s="1" t="s">
        <v>36</v>
      </c>
      <c r="C27" s="43">
        <v>0.02</v>
      </c>
      <c r="D27" s="27">
        <v>0.48005698005698005</v>
      </c>
      <c r="E27" s="45">
        <v>1.09</v>
      </c>
      <c r="F27" s="27">
        <v>0.31</v>
      </c>
      <c r="G27" s="27">
        <v>0.04854368932038835</v>
      </c>
      <c r="H27" s="27">
        <v>0.006400489560137777</v>
      </c>
      <c r="I27" s="27">
        <v>0.02</v>
      </c>
      <c r="J27" s="27">
        <v>0.1</v>
      </c>
      <c r="K27" s="87">
        <f t="shared" si="0"/>
        <v>0.3445001158937507</v>
      </c>
      <c r="L27" s="83"/>
    </row>
    <row r="28" spans="1:12" ht="31.5">
      <c r="A28" s="68">
        <v>26</v>
      </c>
      <c r="B28" s="1" t="s">
        <v>30</v>
      </c>
      <c r="C28" s="43">
        <v>0.08</v>
      </c>
      <c r="D28" s="27">
        <v>0.8333333333333334</v>
      </c>
      <c r="E28" s="45">
        <v>0.42</v>
      </c>
      <c r="F28" s="27">
        <v>0.72</v>
      </c>
      <c r="G28" s="27">
        <v>0.02912621359223301</v>
      </c>
      <c r="H28" s="27">
        <v>0.008994771314449146</v>
      </c>
      <c r="I28" s="27">
        <v>0.03</v>
      </c>
      <c r="J28" s="27">
        <v>0.03</v>
      </c>
      <c r="K28" s="87">
        <f t="shared" si="0"/>
        <v>0.3356454318240016</v>
      </c>
      <c r="L28" s="83"/>
    </row>
    <row r="29" spans="1:12" ht="15.75">
      <c r="A29" s="68">
        <v>27</v>
      </c>
      <c r="B29" s="1" t="s">
        <v>32</v>
      </c>
      <c r="C29" s="43">
        <v>0.06</v>
      </c>
      <c r="D29" s="27">
        <v>0.3333333333333333</v>
      </c>
      <c r="E29" s="45">
        <v>0.91</v>
      </c>
      <c r="F29" s="27">
        <v>0.44</v>
      </c>
      <c r="G29" s="26">
        <v>0</v>
      </c>
      <c r="H29" s="27">
        <v>-0.0003013752957665192</v>
      </c>
      <c r="I29" s="27">
        <v>0.03</v>
      </c>
      <c r="J29" s="27">
        <v>0.07</v>
      </c>
      <c r="K29" s="87">
        <f t="shared" si="0"/>
        <v>0.3218031958037567</v>
      </c>
      <c r="L29" s="83"/>
    </row>
    <row r="30" spans="1:12" ht="15.75">
      <c r="A30" s="68">
        <v>28</v>
      </c>
      <c r="B30" s="1" t="s">
        <v>20</v>
      </c>
      <c r="C30" s="43">
        <v>0.12</v>
      </c>
      <c r="D30" s="27">
        <v>1.0191798941798942</v>
      </c>
      <c r="E30" s="45">
        <v>0</v>
      </c>
      <c r="F30" s="27">
        <v>0.51</v>
      </c>
      <c r="G30" s="27">
        <v>0.009708737864077669</v>
      </c>
      <c r="H30" s="27">
        <v>0.017265876903437758</v>
      </c>
      <c r="I30" s="27">
        <v>0</v>
      </c>
      <c r="J30" s="27">
        <v>0.12</v>
      </c>
      <c r="K30" s="87">
        <f t="shared" si="0"/>
        <v>0.23661545089474098</v>
      </c>
      <c r="L30" s="83"/>
    </row>
    <row r="31" spans="1:12" ht="15.75">
      <c r="A31" s="68">
        <v>29</v>
      </c>
      <c r="B31" s="1" t="s">
        <v>8</v>
      </c>
      <c r="C31" s="43">
        <v>0.06</v>
      </c>
      <c r="D31" s="27">
        <v>1.4768518518518519</v>
      </c>
      <c r="E31" s="45">
        <v>0</v>
      </c>
      <c r="F31" s="27">
        <v>0.28</v>
      </c>
      <c r="G31" s="27">
        <v>0.019417475728155338</v>
      </c>
      <c r="H31" s="27">
        <v>0.03989691958866123</v>
      </c>
      <c r="I31" s="27">
        <v>0</v>
      </c>
      <c r="J31" s="27">
        <v>0.02</v>
      </c>
      <c r="K31" s="87">
        <f t="shared" si="0"/>
        <v>0.22261662471686686</v>
      </c>
      <c r="L31" s="83"/>
    </row>
    <row r="32" spans="1:12" ht="15.75">
      <c r="A32" s="68">
        <v>30</v>
      </c>
      <c r="B32" s="1" t="s">
        <v>21</v>
      </c>
      <c r="C32" s="43">
        <v>0.34</v>
      </c>
      <c r="D32" s="27">
        <v>0.7555555555555555</v>
      </c>
      <c r="E32" s="45">
        <v>0</v>
      </c>
      <c r="F32" s="27">
        <v>0.2</v>
      </c>
      <c r="G32" s="27">
        <v>0.038834951456310676</v>
      </c>
      <c r="H32" s="27">
        <v>0.058668456252195286</v>
      </c>
      <c r="I32" s="27">
        <v>0</v>
      </c>
      <c r="J32" s="27">
        <v>0.06</v>
      </c>
      <c r="K32" s="87">
        <f t="shared" si="0"/>
        <v>0.19630589632640616</v>
      </c>
      <c r="L32" s="83"/>
    </row>
    <row r="33" spans="1:12" ht="15.75">
      <c r="A33" s="68">
        <v>31</v>
      </c>
      <c r="B33" s="1" t="s">
        <v>35</v>
      </c>
      <c r="C33" s="43">
        <v>0.04</v>
      </c>
      <c r="D33" s="27">
        <v>1.0185185185185186</v>
      </c>
      <c r="E33" s="45">
        <v>0</v>
      </c>
      <c r="F33" s="27">
        <v>0.31</v>
      </c>
      <c r="G33" s="26">
        <v>0</v>
      </c>
      <c r="H33" s="27">
        <v>0.04109826612238386</v>
      </c>
      <c r="I33" s="27">
        <v>0</v>
      </c>
      <c r="J33" s="27">
        <v>0.09</v>
      </c>
      <c r="K33" s="87">
        <f t="shared" si="0"/>
        <v>0.18046167846409025</v>
      </c>
      <c r="L33" s="83"/>
    </row>
    <row r="34" spans="1:12" ht="16.5" customHeight="1">
      <c r="A34" s="68">
        <v>32</v>
      </c>
      <c r="B34" s="1" t="s">
        <v>27</v>
      </c>
      <c r="C34" s="43">
        <v>0.11</v>
      </c>
      <c r="D34" s="27">
        <v>0.6666666666666666</v>
      </c>
      <c r="E34" s="45">
        <v>0</v>
      </c>
      <c r="F34" s="27">
        <v>0.32</v>
      </c>
      <c r="G34" s="26">
        <v>0</v>
      </c>
      <c r="H34" s="27">
        <v>0.02882105474201586</v>
      </c>
      <c r="I34" s="27">
        <v>0</v>
      </c>
      <c r="J34" s="27">
        <v>0.03</v>
      </c>
      <c r="K34" s="87">
        <f t="shared" si="0"/>
        <v>0.15704877214086826</v>
      </c>
      <c r="L34" s="83"/>
    </row>
    <row r="35" spans="1:12" ht="15.75">
      <c r="A35" s="68">
        <v>33</v>
      </c>
      <c r="B35" s="1" t="s">
        <v>26</v>
      </c>
      <c r="C35" s="43">
        <v>0.06</v>
      </c>
      <c r="D35" s="27">
        <v>0.5833333333333334</v>
      </c>
      <c r="E35" s="45">
        <v>0</v>
      </c>
      <c r="F35" s="27">
        <v>0.09</v>
      </c>
      <c r="G35" s="27">
        <v>0.019417475728155338</v>
      </c>
      <c r="H35" s="27">
        <v>0.05503558635219057</v>
      </c>
      <c r="I35" s="27">
        <v>0</v>
      </c>
      <c r="J35" s="27">
        <v>0.1</v>
      </c>
      <c r="K35" s="87">
        <f t="shared" si="0"/>
        <v>0.10077863954136794</v>
      </c>
      <c r="L35" s="83"/>
    </row>
    <row r="36" spans="1:12" ht="15.75">
      <c r="A36" s="68">
        <v>34</v>
      </c>
      <c r="B36" s="1" t="s">
        <v>37</v>
      </c>
      <c r="C36" s="43">
        <v>0</v>
      </c>
      <c r="D36" s="27">
        <v>0.2</v>
      </c>
      <c r="E36" s="45">
        <v>0</v>
      </c>
      <c r="F36" s="27">
        <v>0</v>
      </c>
      <c r="G36" s="26">
        <v>0</v>
      </c>
      <c r="H36" s="27">
        <v>0</v>
      </c>
      <c r="I36" s="27">
        <v>0</v>
      </c>
      <c r="J36" s="27">
        <v>0.03</v>
      </c>
      <c r="K36" s="87">
        <f t="shared" si="0"/>
        <v>0.021500000000000005</v>
      </c>
      <c r="L36" s="83"/>
    </row>
    <row r="37" spans="2:12" ht="12.75">
      <c r="B37" s="82"/>
      <c r="C37" s="82"/>
      <c r="D37" s="82"/>
      <c r="E37" s="82"/>
      <c r="F37" s="82"/>
      <c r="G37" s="82"/>
      <c r="H37" s="82"/>
      <c r="I37" s="82"/>
      <c r="J37" s="82"/>
      <c r="K37" s="82"/>
      <c r="L37" s="82"/>
    </row>
    <row r="38" spans="1:12" ht="130.5" customHeight="1">
      <c r="A38" s="68" t="s">
        <v>121</v>
      </c>
      <c r="B38" s="84" t="s">
        <v>46</v>
      </c>
      <c r="C38" s="84" t="s">
        <v>144</v>
      </c>
      <c r="D38" s="84" t="s">
        <v>145</v>
      </c>
      <c r="E38" s="93" t="s">
        <v>146</v>
      </c>
      <c r="F38" s="85" t="s">
        <v>147</v>
      </c>
      <c r="G38" s="85" t="s">
        <v>148</v>
      </c>
      <c r="H38" s="85" t="s">
        <v>149</v>
      </c>
      <c r="I38" s="85" t="s">
        <v>150</v>
      </c>
      <c r="J38" s="85" t="s">
        <v>151</v>
      </c>
      <c r="K38" s="84" t="s">
        <v>152</v>
      </c>
      <c r="L38" s="46" t="s">
        <v>120</v>
      </c>
    </row>
    <row r="39" spans="1:12" ht="15.75">
      <c r="A39" s="68">
        <v>1</v>
      </c>
      <c r="B39" s="1" t="s">
        <v>39</v>
      </c>
      <c r="C39" s="43">
        <v>1.14</v>
      </c>
      <c r="D39" s="27">
        <v>1.9158374792703152</v>
      </c>
      <c r="E39" s="45">
        <v>2.51</v>
      </c>
      <c r="F39" s="27">
        <v>1.94</v>
      </c>
      <c r="G39" s="27">
        <v>0.4563106796116505</v>
      </c>
      <c r="H39" s="27">
        <v>0.4390561699031459</v>
      </c>
      <c r="I39" s="27">
        <v>0.35</v>
      </c>
      <c r="J39" s="27">
        <v>0.05</v>
      </c>
      <c r="K39" s="27">
        <v>0.7509495387954421</v>
      </c>
      <c r="L39" s="86">
        <f>(0.2*C39)+(0.1*D39)+(0.2*E39)+(0.2*F39)+(0.1*G39)+(0.1*(H39+I39)+(0.05*J39)+(0.05*K39))</f>
        <v>1.4741679098182832</v>
      </c>
    </row>
    <row r="40" spans="1:12" ht="31.5">
      <c r="A40" s="68">
        <v>2</v>
      </c>
      <c r="B40" s="1" t="s">
        <v>41</v>
      </c>
      <c r="C40" s="43">
        <v>0.87</v>
      </c>
      <c r="D40" s="27">
        <v>1.2004332313965342</v>
      </c>
      <c r="E40" s="45">
        <v>2.4</v>
      </c>
      <c r="F40" s="27">
        <v>1.58</v>
      </c>
      <c r="G40" s="27">
        <v>0.13592233009708737</v>
      </c>
      <c r="H40" s="27">
        <v>0.2904569118271472</v>
      </c>
      <c r="I40" s="27">
        <v>0.05</v>
      </c>
      <c r="J40" s="27">
        <v>0.09</v>
      </c>
      <c r="K40" s="27">
        <v>0.38578404774823655</v>
      </c>
      <c r="L40" s="86">
        <f>(0.2*C40)+(0.1*D40)+(0.2*E40)+(0.2*F40)+(0.1*G40)+(0.1*(H40+I40)+(0.05*J40)+(0.05*K40))</f>
        <v>1.1614704497194885</v>
      </c>
    </row>
    <row r="41" spans="1:12" ht="15.75">
      <c r="A41" s="68">
        <v>3</v>
      </c>
      <c r="B41" s="1" t="s">
        <v>38</v>
      </c>
      <c r="C41" s="43">
        <v>2</v>
      </c>
      <c r="D41" s="27">
        <v>1.4272700119474313</v>
      </c>
      <c r="E41" s="45">
        <v>1.61</v>
      </c>
      <c r="F41" s="27">
        <v>1.21</v>
      </c>
      <c r="G41" s="27">
        <v>0.27184466019417475</v>
      </c>
      <c r="H41" s="27">
        <v>0.08670367461249032</v>
      </c>
      <c r="I41" s="27">
        <v>0.03</v>
      </c>
      <c r="J41" s="27">
        <v>0.05</v>
      </c>
      <c r="K41" s="27">
        <v>0.19804666304937601</v>
      </c>
      <c r="L41" s="86">
        <f>(0.2*C41)+(0.1*D41)+(0.2*E41)+(0.2*F41)+(0.1*G41)+(0.1*(H41+I41)+(0.05*J41)+(0.05*K41))</f>
        <v>1.1579841678278784</v>
      </c>
    </row>
    <row r="42" spans="1:12" ht="31.5">
      <c r="A42" s="68">
        <v>4</v>
      </c>
      <c r="B42" s="1" t="s">
        <v>40</v>
      </c>
      <c r="C42" s="43">
        <v>0.93</v>
      </c>
      <c r="D42" s="27">
        <v>1.0101010101010102</v>
      </c>
      <c r="E42" s="45">
        <v>1.78</v>
      </c>
      <c r="F42" s="27">
        <v>1.63</v>
      </c>
      <c r="G42" s="27">
        <v>0.13592233009708737</v>
      </c>
      <c r="H42" s="27">
        <v>0.1837832436572166</v>
      </c>
      <c r="I42" s="27">
        <v>0.57</v>
      </c>
      <c r="J42" s="27">
        <v>0.02</v>
      </c>
      <c r="K42" s="27">
        <v>0.6652197504069453</v>
      </c>
      <c r="L42" s="86">
        <f>(0.2*C42)+(0.1*D42)+(0.2*E42)+(0.2*F42)+(0.1*G42)+(0.1*(H42+I42)+(0.05*J42)+(0.05*K42))</f>
        <v>1.0922416459058788</v>
      </c>
    </row>
  </sheetData>
  <printOptions/>
  <pageMargins left="0.75" right="0.75" top="1" bottom="1" header="0.5" footer="0.5"/>
  <pageSetup horizontalDpi="600" verticalDpi="600" orientation="landscape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G40"/>
  <sheetViews>
    <sheetView zoomScale="90" zoomScaleNormal="90" workbookViewId="0" topLeftCell="A1">
      <selection activeCell="E26" sqref="E26"/>
    </sheetView>
  </sheetViews>
  <sheetFormatPr defaultColWidth="9.00390625" defaultRowHeight="12.75"/>
  <cols>
    <col min="1" max="1" width="7.00390625" style="0" customWidth="1"/>
    <col min="2" max="2" width="54.375" style="0" customWidth="1"/>
    <col min="3" max="3" width="27.00390625" style="0" customWidth="1"/>
    <col min="4" max="4" width="20.375" style="0" customWidth="1"/>
    <col min="5" max="5" width="21.375" style="0" customWidth="1"/>
    <col min="6" max="7" width="22.25390625" style="0" customWidth="1"/>
  </cols>
  <sheetData>
    <row r="2" spans="2:5" ht="36" customHeight="1">
      <c r="B2" s="102" t="s">
        <v>112</v>
      </c>
      <c r="C2" s="10"/>
      <c r="D2" s="10"/>
      <c r="E2" s="10"/>
    </row>
    <row r="3" spans="1:7" ht="128.25" customHeight="1">
      <c r="A3" s="68" t="s">
        <v>121</v>
      </c>
      <c r="B3" s="89" t="s">
        <v>0</v>
      </c>
      <c r="C3" s="89" t="s">
        <v>114</v>
      </c>
      <c r="D3" s="89" t="s">
        <v>115</v>
      </c>
      <c r="E3" s="89" t="s">
        <v>116</v>
      </c>
      <c r="F3" s="89" t="s">
        <v>117</v>
      </c>
      <c r="G3" s="89" t="s">
        <v>118</v>
      </c>
    </row>
    <row r="4" spans="1:7" ht="14.25" customHeight="1">
      <c r="A4" s="68">
        <v>1</v>
      </c>
      <c r="B4" s="3" t="s">
        <v>14</v>
      </c>
      <c r="C4" s="16">
        <v>6</v>
      </c>
      <c r="D4" s="16">
        <v>9</v>
      </c>
      <c r="E4" s="16">
        <v>5</v>
      </c>
      <c r="F4" s="34">
        <v>109</v>
      </c>
      <c r="G4" s="27">
        <f aca="true" t="shared" si="0" ref="G4:G27">C4/D4+0.5*(E4/F4)</f>
        <v>0.6896024464831804</v>
      </c>
    </row>
    <row r="5" spans="1:7" ht="16.5" customHeight="1">
      <c r="A5" s="68">
        <v>2</v>
      </c>
      <c r="B5" s="3" t="s">
        <v>32</v>
      </c>
      <c r="C5" s="16">
        <v>1</v>
      </c>
      <c r="D5" s="16">
        <v>9</v>
      </c>
      <c r="E5" s="16">
        <v>5</v>
      </c>
      <c r="F5" s="34">
        <v>53</v>
      </c>
      <c r="G5" s="27">
        <f t="shared" si="0"/>
        <v>0.1582809224318658</v>
      </c>
    </row>
    <row r="6" spans="1:7" ht="15" customHeight="1">
      <c r="A6" s="68">
        <v>3</v>
      </c>
      <c r="B6" s="3" t="s">
        <v>11</v>
      </c>
      <c r="C6" s="16">
        <v>1</v>
      </c>
      <c r="D6" s="16">
        <v>9</v>
      </c>
      <c r="E6" s="16">
        <v>6</v>
      </c>
      <c r="F6" s="34">
        <v>86</v>
      </c>
      <c r="G6" s="27">
        <f t="shared" si="0"/>
        <v>0.14599483204134367</v>
      </c>
    </row>
    <row r="7" spans="1:7" ht="15" customHeight="1">
      <c r="A7" s="68">
        <v>4</v>
      </c>
      <c r="B7" s="3" t="s">
        <v>17</v>
      </c>
      <c r="C7" s="16">
        <v>1</v>
      </c>
      <c r="D7" s="16">
        <v>9</v>
      </c>
      <c r="E7" s="16">
        <v>7</v>
      </c>
      <c r="F7" s="34">
        <v>139</v>
      </c>
      <c r="G7" s="27">
        <f t="shared" si="0"/>
        <v>0.13629096722621903</v>
      </c>
    </row>
    <row r="8" spans="1:7" ht="15" customHeight="1">
      <c r="A8" s="68">
        <v>5</v>
      </c>
      <c r="B8" s="3" t="s">
        <v>10</v>
      </c>
      <c r="C8" s="16">
        <v>0</v>
      </c>
      <c r="D8" s="16">
        <v>9</v>
      </c>
      <c r="E8" s="49">
        <v>23</v>
      </c>
      <c r="F8" s="34">
        <v>130</v>
      </c>
      <c r="G8" s="27">
        <f t="shared" si="0"/>
        <v>0.08846153846153847</v>
      </c>
    </row>
    <row r="9" spans="1:7" ht="13.5" customHeight="1">
      <c r="A9" s="68">
        <v>6</v>
      </c>
      <c r="B9" s="3" t="s">
        <v>7</v>
      </c>
      <c r="C9" s="16">
        <v>0</v>
      </c>
      <c r="D9" s="16">
        <v>9</v>
      </c>
      <c r="E9" s="16">
        <v>13</v>
      </c>
      <c r="F9" s="34">
        <v>76</v>
      </c>
      <c r="G9" s="27">
        <f t="shared" si="0"/>
        <v>0.08552631578947369</v>
      </c>
    </row>
    <row r="10" spans="1:7" ht="13.5" customHeight="1">
      <c r="A10" s="68">
        <v>7</v>
      </c>
      <c r="B10" s="3" t="s">
        <v>24</v>
      </c>
      <c r="C10" s="48">
        <v>0</v>
      </c>
      <c r="D10" s="16">
        <v>9</v>
      </c>
      <c r="E10" s="16">
        <v>12</v>
      </c>
      <c r="F10" s="34">
        <v>71</v>
      </c>
      <c r="G10" s="27">
        <f t="shared" si="0"/>
        <v>0.08450704225352113</v>
      </c>
    </row>
    <row r="11" spans="1:7" ht="15" customHeight="1">
      <c r="A11" s="68">
        <v>8</v>
      </c>
      <c r="B11" s="3" t="s">
        <v>12</v>
      </c>
      <c r="C11" s="16">
        <v>0</v>
      </c>
      <c r="D11" s="16">
        <v>9</v>
      </c>
      <c r="E11" s="16">
        <v>14</v>
      </c>
      <c r="F11" s="34">
        <v>96</v>
      </c>
      <c r="G11" s="27">
        <f t="shared" si="0"/>
        <v>0.07291666666666667</v>
      </c>
    </row>
    <row r="12" spans="1:7" ht="12.75" customHeight="1">
      <c r="A12" s="68">
        <v>9</v>
      </c>
      <c r="B12" s="3" t="s">
        <v>15</v>
      </c>
      <c r="C12" s="16">
        <v>0</v>
      </c>
      <c r="D12" s="16">
        <v>9</v>
      </c>
      <c r="E12" s="16">
        <v>12</v>
      </c>
      <c r="F12" s="34">
        <v>89</v>
      </c>
      <c r="G12" s="27">
        <f t="shared" si="0"/>
        <v>0.06741573033707865</v>
      </c>
    </row>
    <row r="13" spans="1:7" ht="13.5" customHeight="1">
      <c r="A13" s="68">
        <v>10</v>
      </c>
      <c r="B13" s="3" t="s">
        <v>25</v>
      </c>
      <c r="C13" s="48">
        <v>0</v>
      </c>
      <c r="D13" s="16">
        <v>9</v>
      </c>
      <c r="E13" s="16">
        <v>12</v>
      </c>
      <c r="F13" s="34">
        <v>90</v>
      </c>
      <c r="G13" s="27">
        <f t="shared" si="0"/>
        <v>0.06666666666666667</v>
      </c>
    </row>
    <row r="14" spans="1:7" ht="30.75" customHeight="1">
      <c r="A14" s="68">
        <v>11</v>
      </c>
      <c r="B14" s="3" t="s">
        <v>4</v>
      </c>
      <c r="C14" s="16">
        <v>0</v>
      </c>
      <c r="D14" s="16">
        <v>9</v>
      </c>
      <c r="E14" s="16">
        <v>3</v>
      </c>
      <c r="F14" s="34">
        <v>24</v>
      </c>
      <c r="G14" s="27">
        <f t="shared" si="0"/>
        <v>0.0625</v>
      </c>
    </row>
    <row r="15" spans="1:7" ht="28.5" customHeight="1">
      <c r="A15" s="68">
        <v>12</v>
      </c>
      <c r="B15" s="3" t="s">
        <v>6</v>
      </c>
      <c r="C15" s="16">
        <v>0</v>
      </c>
      <c r="D15" s="16">
        <v>9</v>
      </c>
      <c r="E15" s="16">
        <v>11</v>
      </c>
      <c r="F15" s="34">
        <v>88</v>
      </c>
      <c r="G15" s="27">
        <f t="shared" si="0"/>
        <v>0.0625</v>
      </c>
    </row>
    <row r="16" spans="1:7" ht="16.5" customHeight="1">
      <c r="A16" s="68">
        <v>13</v>
      </c>
      <c r="B16" s="3" t="s">
        <v>13</v>
      </c>
      <c r="C16" s="49">
        <v>0</v>
      </c>
      <c r="D16" s="16">
        <v>9</v>
      </c>
      <c r="E16" s="49">
        <v>8</v>
      </c>
      <c r="F16" s="34">
        <v>70</v>
      </c>
      <c r="G16" s="27">
        <f t="shared" si="0"/>
        <v>0.05714285714285714</v>
      </c>
    </row>
    <row r="17" spans="1:7" ht="16.5" customHeight="1">
      <c r="A17" s="68">
        <v>14</v>
      </c>
      <c r="B17" s="3" t="s">
        <v>16</v>
      </c>
      <c r="C17" s="48">
        <v>0</v>
      </c>
      <c r="D17" s="16">
        <v>9</v>
      </c>
      <c r="E17" s="48">
        <v>15</v>
      </c>
      <c r="F17" s="34">
        <v>138</v>
      </c>
      <c r="G17" s="27">
        <f t="shared" si="0"/>
        <v>0.05434782608695652</v>
      </c>
    </row>
    <row r="18" spans="1:7" ht="18" customHeight="1">
      <c r="A18" s="68">
        <v>15</v>
      </c>
      <c r="B18" s="3" t="s">
        <v>18</v>
      </c>
      <c r="C18" s="32">
        <v>0</v>
      </c>
      <c r="D18" s="16">
        <v>9</v>
      </c>
      <c r="E18" s="32">
        <v>13</v>
      </c>
      <c r="F18" s="34">
        <v>123</v>
      </c>
      <c r="G18" s="27">
        <f t="shared" si="0"/>
        <v>0.052845528455284556</v>
      </c>
    </row>
    <row r="19" spans="1:7" ht="16.5" customHeight="1">
      <c r="A19" s="68">
        <v>16</v>
      </c>
      <c r="B19" s="3" t="s">
        <v>23</v>
      </c>
      <c r="C19" s="32">
        <v>0</v>
      </c>
      <c r="D19" s="16">
        <v>9</v>
      </c>
      <c r="E19" s="16">
        <v>14</v>
      </c>
      <c r="F19" s="34">
        <v>152</v>
      </c>
      <c r="G19" s="27">
        <f t="shared" si="0"/>
        <v>0.046052631578947366</v>
      </c>
    </row>
    <row r="20" spans="1:7" ht="17.25" customHeight="1">
      <c r="A20" s="68">
        <v>17</v>
      </c>
      <c r="B20" s="3" t="s">
        <v>29</v>
      </c>
      <c r="C20" s="32">
        <v>0</v>
      </c>
      <c r="D20" s="16">
        <v>9</v>
      </c>
      <c r="E20" s="16">
        <v>19</v>
      </c>
      <c r="F20" s="34">
        <v>225</v>
      </c>
      <c r="G20" s="27">
        <f t="shared" si="0"/>
        <v>0.042222222222222223</v>
      </c>
    </row>
    <row r="21" spans="1:7" ht="18" customHeight="1">
      <c r="A21" s="68">
        <v>18</v>
      </c>
      <c r="B21" s="3" t="s">
        <v>31</v>
      </c>
      <c r="C21" s="49">
        <v>0</v>
      </c>
      <c r="D21" s="16">
        <v>9</v>
      </c>
      <c r="E21" s="16">
        <v>19</v>
      </c>
      <c r="F21" s="34">
        <v>257</v>
      </c>
      <c r="G21" s="27">
        <f t="shared" si="0"/>
        <v>0.03696498054474708</v>
      </c>
    </row>
    <row r="22" spans="1:7" ht="18.75" customHeight="1">
      <c r="A22" s="68">
        <v>19</v>
      </c>
      <c r="B22" s="3" t="s">
        <v>36</v>
      </c>
      <c r="C22" s="49">
        <v>0</v>
      </c>
      <c r="D22" s="16">
        <v>9</v>
      </c>
      <c r="E22" s="16">
        <v>4</v>
      </c>
      <c r="F22" s="34">
        <v>81</v>
      </c>
      <c r="G22" s="27">
        <f t="shared" si="0"/>
        <v>0.024691358024691357</v>
      </c>
    </row>
    <row r="23" spans="1:7" ht="26.25" customHeight="1">
      <c r="A23" s="68">
        <v>20</v>
      </c>
      <c r="B23" s="3" t="s">
        <v>9</v>
      </c>
      <c r="C23" s="49">
        <v>0</v>
      </c>
      <c r="D23" s="16">
        <v>9</v>
      </c>
      <c r="E23" s="16">
        <v>3</v>
      </c>
      <c r="F23" s="34">
        <v>69</v>
      </c>
      <c r="G23" s="27">
        <f t="shared" si="0"/>
        <v>0.021739130434782608</v>
      </c>
    </row>
    <row r="24" spans="1:7" ht="27" customHeight="1">
      <c r="A24" s="68">
        <v>21</v>
      </c>
      <c r="B24" s="3" t="s">
        <v>30</v>
      </c>
      <c r="C24" s="49">
        <v>0</v>
      </c>
      <c r="D24" s="16">
        <v>9</v>
      </c>
      <c r="E24" s="16">
        <v>2</v>
      </c>
      <c r="F24" s="34">
        <v>46</v>
      </c>
      <c r="G24" s="27">
        <f t="shared" si="0"/>
        <v>0.021739130434782608</v>
      </c>
    </row>
    <row r="25" spans="1:7" ht="18" customHeight="1">
      <c r="A25" s="68">
        <v>22</v>
      </c>
      <c r="B25" s="3" t="s">
        <v>28</v>
      </c>
      <c r="C25" s="32">
        <v>0</v>
      </c>
      <c r="D25" s="16">
        <v>9</v>
      </c>
      <c r="E25" s="16">
        <v>2</v>
      </c>
      <c r="F25" s="34">
        <v>52</v>
      </c>
      <c r="G25" s="27">
        <f t="shared" si="0"/>
        <v>0.019230769230769232</v>
      </c>
    </row>
    <row r="26" spans="1:7" ht="18" customHeight="1">
      <c r="A26" s="68">
        <v>23</v>
      </c>
      <c r="B26" s="3" t="s">
        <v>34</v>
      </c>
      <c r="C26" s="49">
        <v>0</v>
      </c>
      <c r="D26" s="16">
        <v>9</v>
      </c>
      <c r="E26" s="48">
        <v>2</v>
      </c>
      <c r="F26" s="34">
        <v>65</v>
      </c>
      <c r="G26" s="27">
        <f t="shared" si="0"/>
        <v>0.015384615384615385</v>
      </c>
    </row>
    <row r="27" spans="1:7" ht="15" customHeight="1">
      <c r="A27" s="68">
        <v>24</v>
      </c>
      <c r="B27" s="3" t="s">
        <v>22</v>
      </c>
      <c r="C27" s="32">
        <v>0</v>
      </c>
      <c r="D27" s="16">
        <v>9</v>
      </c>
      <c r="E27" s="49">
        <v>2</v>
      </c>
      <c r="F27" s="34">
        <v>107</v>
      </c>
      <c r="G27" s="27">
        <f t="shared" si="0"/>
        <v>0.009345794392523364</v>
      </c>
    </row>
    <row r="28" spans="1:7" ht="15" customHeight="1">
      <c r="A28" s="68">
        <v>25</v>
      </c>
      <c r="B28" s="3" t="s">
        <v>33</v>
      </c>
      <c r="C28" s="16">
        <v>0</v>
      </c>
      <c r="D28" s="16">
        <v>9</v>
      </c>
      <c r="E28" s="16">
        <v>0</v>
      </c>
      <c r="F28" s="34">
        <v>41</v>
      </c>
      <c r="G28" s="27">
        <f>C28/D28+0.5*(E28/F28)</f>
        <v>0</v>
      </c>
    </row>
    <row r="29" spans="1:7" ht="15" customHeight="1">
      <c r="A29" s="68">
        <v>26</v>
      </c>
      <c r="B29" s="3" t="s">
        <v>5</v>
      </c>
      <c r="C29" s="49">
        <v>0</v>
      </c>
      <c r="D29" s="16">
        <v>9</v>
      </c>
      <c r="E29" s="16">
        <v>0</v>
      </c>
      <c r="F29" s="34">
        <v>42</v>
      </c>
      <c r="G29" s="27">
        <f>C29/D29+0.5*(E29/F29)</f>
        <v>0</v>
      </c>
    </row>
    <row r="30" spans="1:7" ht="15.75">
      <c r="A30" s="24"/>
      <c r="B30" s="22" t="s">
        <v>62</v>
      </c>
      <c r="C30" s="21">
        <v>9</v>
      </c>
      <c r="D30" s="21"/>
      <c r="E30" s="21">
        <f>SUM(E4:E29)</f>
        <v>226</v>
      </c>
      <c r="F30" s="41">
        <f>SUM(F4:F29)</f>
        <v>2519</v>
      </c>
      <c r="G30" s="18"/>
    </row>
    <row r="31" spans="1:7" ht="46.5" customHeight="1">
      <c r="A31" s="61"/>
      <c r="B31" s="116" t="s">
        <v>113</v>
      </c>
      <c r="C31" s="67"/>
      <c r="D31" s="67"/>
      <c r="E31" s="67"/>
      <c r="F31" s="61"/>
      <c r="G31" s="61"/>
    </row>
    <row r="32" spans="1:7" ht="121.5" customHeight="1">
      <c r="A32" s="68" t="s">
        <v>121</v>
      </c>
      <c r="B32" s="89" t="s">
        <v>46</v>
      </c>
      <c r="C32" s="89" t="s">
        <v>114</v>
      </c>
      <c r="D32" s="89" t="s">
        <v>115</v>
      </c>
      <c r="E32" s="89" t="s">
        <v>116</v>
      </c>
      <c r="F32" s="89" t="s">
        <v>117</v>
      </c>
      <c r="G32" s="89" t="s">
        <v>118</v>
      </c>
    </row>
    <row r="33" spans="1:7" ht="37.5" customHeight="1">
      <c r="A33" s="68">
        <v>1</v>
      </c>
      <c r="B33" s="3" t="s">
        <v>41</v>
      </c>
      <c r="C33" s="16">
        <v>6</v>
      </c>
      <c r="D33" s="16">
        <v>9</v>
      </c>
      <c r="E33" s="16">
        <v>38</v>
      </c>
      <c r="F33" s="27">
        <v>226</v>
      </c>
      <c r="G33" s="27">
        <f>C33/D33+0.5*(E33/F33)</f>
        <v>0.7507374631268436</v>
      </c>
    </row>
    <row r="34" spans="1:7" ht="19.5" customHeight="1">
      <c r="A34" s="68">
        <v>2</v>
      </c>
      <c r="B34" s="3" t="s">
        <v>39</v>
      </c>
      <c r="C34" s="16">
        <v>2</v>
      </c>
      <c r="D34" s="16">
        <v>9</v>
      </c>
      <c r="E34" s="16">
        <v>46</v>
      </c>
      <c r="F34" s="27">
        <v>226</v>
      </c>
      <c r="G34" s="27">
        <f>C34/D34+0.5*(E34/F34)</f>
        <v>0.323992133726647</v>
      </c>
    </row>
    <row r="35" spans="1:7" ht="16.5" customHeight="1">
      <c r="A35" s="68">
        <v>3</v>
      </c>
      <c r="B35" s="3" t="s">
        <v>38</v>
      </c>
      <c r="C35" s="16">
        <v>1</v>
      </c>
      <c r="D35" s="16">
        <v>9</v>
      </c>
      <c r="E35" s="16">
        <v>81</v>
      </c>
      <c r="F35" s="27">
        <v>226</v>
      </c>
      <c r="G35" s="27">
        <f>C35/D35+0.5*(E35/F35)</f>
        <v>0.29031465093411996</v>
      </c>
    </row>
    <row r="36" spans="1:7" ht="33.75" customHeight="1">
      <c r="A36" s="68">
        <v>4</v>
      </c>
      <c r="B36" s="3" t="s">
        <v>40</v>
      </c>
      <c r="C36" s="16">
        <v>0</v>
      </c>
      <c r="D36" s="16">
        <v>9</v>
      </c>
      <c r="E36" s="16">
        <v>61</v>
      </c>
      <c r="F36" s="27">
        <v>226</v>
      </c>
      <c r="G36" s="27">
        <f>C36/D36+0.5*(E36/F36)</f>
        <v>0.13495575221238937</v>
      </c>
    </row>
    <row r="37" spans="2:7" ht="15.75">
      <c r="B37" s="73" t="s">
        <v>62</v>
      </c>
      <c r="C37" s="19">
        <v>9</v>
      </c>
      <c r="D37" s="33"/>
      <c r="E37" s="19">
        <f>SUM(E33:E36)</f>
        <v>226</v>
      </c>
      <c r="F37" s="18"/>
      <c r="G37" s="18"/>
    </row>
    <row r="39" ht="15.75">
      <c r="C39" s="8"/>
    </row>
    <row r="40" ht="15.75">
      <c r="C40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7"/>
  <sheetViews>
    <sheetView zoomScale="90" zoomScaleNormal="90" workbookViewId="0" topLeftCell="A1">
      <selection activeCell="B1" sqref="B1"/>
    </sheetView>
  </sheetViews>
  <sheetFormatPr defaultColWidth="9.00390625" defaultRowHeight="12.75"/>
  <cols>
    <col min="1" max="1" width="4.625" style="0" customWidth="1"/>
    <col min="2" max="2" width="39.625" style="0" customWidth="1"/>
    <col min="3" max="3" width="16.75390625" style="0" customWidth="1"/>
    <col min="4" max="4" width="17.375" style="0" customWidth="1"/>
    <col min="5" max="5" width="15.25390625" style="0" customWidth="1"/>
    <col min="6" max="6" width="16.875" style="0" customWidth="1"/>
    <col min="7" max="7" width="15.875" style="0" customWidth="1"/>
    <col min="8" max="8" width="16.00390625" style="0" customWidth="1"/>
    <col min="9" max="9" width="26.75390625" style="0" customWidth="1"/>
    <col min="10" max="10" width="15.125" style="0" customWidth="1"/>
    <col min="11" max="11" width="18.00390625" style="0" customWidth="1"/>
  </cols>
  <sheetData>
    <row r="1" spans="2:11" ht="82.5" customHeight="1">
      <c r="B1" s="102" t="s">
        <v>71</v>
      </c>
      <c r="C1" s="7"/>
      <c r="D1" s="7"/>
      <c r="F1" s="10"/>
      <c r="G1" s="10"/>
      <c r="H1" s="10"/>
      <c r="I1" s="10"/>
      <c r="J1" s="10"/>
      <c r="K1" s="10"/>
    </row>
    <row r="2" spans="1:11" ht="102" customHeight="1">
      <c r="A2" s="68" t="s">
        <v>121</v>
      </c>
      <c r="B2" s="89" t="s">
        <v>0</v>
      </c>
      <c r="C2" s="89" t="s">
        <v>123</v>
      </c>
      <c r="D2" s="89" t="s">
        <v>122</v>
      </c>
      <c r="E2" s="89" t="s">
        <v>72</v>
      </c>
      <c r="F2" s="89" t="s">
        <v>73</v>
      </c>
      <c r="G2" s="89" t="s">
        <v>74</v>
      </c>
      <c r="H2" s="89" t="s">
        <v>75</v>
      </c>
      <c r="I2" s="89" t="s">
        <v>76</v>
      </c>
      <c r="J2" s="89" t="s">
        <v>77</v>
      </c>
      <c r="K2" s="89" t="s">
        <v>78</v>
      </c>
    </row>
    <row r="3" spans="1:11" ht="31.5">
      <c r="A3" s="68">
        <v>1</v>
      </c>
      <c r="B3" s="3" t="s">
        <v>6</v>
      </c>
      <c r="C3" s="29">
        <v>10</v>
      </c>
      <c r="D3" s="29">
        <v>13</v>
      </c>
      <c r="E3" s="4">
        <v>11</v>
      </c>
      <c r="F3" s="4">
        <v>26</v>
      </c>
      <c r="G3" s="4">
        <v>798</v>
      </c>
      <c r="H3" s="25">
        <v>4973</v>
      </c>
      <c r="I3" s="34">
        <v>0</v>
      </c>
      <c r="J3" s="34">
        <v>6</v>
      </c>
      <c r="K3" s="27">
        <f aca="true" t="shared" si="0" ref="K3:K36">C3/D3+E3/F3+G3/H3+I3/J3</f>
        <v>1.3527742115113923</v>
      </c>
    </row>
    <row r="4" spans="1:11" ht="15.75">
      <c r="A4" s="68">
        <v>2</v>
      </c>
      <c r="B4" s="3" t="s">
        <v>16</v>
      </c>
      <c r="C4" s="29">
        <v>10</v>
      </c>
      <c r="D4" s="29">
        <v>13</v>
      </c>
      <c r="E4" s="52">
        <v>4</v>
      </c>
      <c r="F4" s="52">
        <v>26</v>
      </c>
      <c r="G4" s="52">
        <v>103</v>
      </c>
      <c r="H4" s="52">
        <v>4973</v>
      </c>
      <c r="I4" s="57">
        <v>1</v>
      </c>
      <c r="J4" s="34">
        <v>6</v>
      </c>
      <c r="K4" s="27">
        <f t="shared" si="0"/>
        <v>1.1104554337009596</v>
      </c>
    </row>
    <row r="5" spans="1:11" ht="15.75">
      <c r="A5" s="68">
        <v>3</v>
      </c>
      <c r="B5" s="3" t="s">
        <v>29</v>
      </c>
      <c r="C5" s="29">
        <v>5</v>
      </c>
      <c r="D5" s="29">
        <v>13</v>
      </c>
      <c r="E5" s="4">
        <v>9</v>
      </c>
      <c r="F5" s="4">
        <v>26</v>
      </c>
      <c r="G5" s="4">
        <v>551</v>
      </c>
      <c r="H5" s="25">
        <v>4973</v>
      </c>
      <c r="I5" s="34">
        <v>1</v>
      </c>
      <c r="J5" s="34">
        <v>6</v>
      </c>
      <c r="K5" s="27">
        <f t="shared" si="0"/>
        <v>1.0082342083146427</v>
      </c>
    </row>
    <row r="6" spans="1:11" ht="31.5">
      <c r="A6" s="68">
        <v>4</v>
      </c>
      <c r="B6" s="3" t="s">
        <v>4</v>
      </c>
      <c r="C6" s="29">
        <v>1</v>
      </c>
      <c r="D6" s="29">
        <v>13</v>
      </c>
      <c r="E6" s="4">
        <v>13</v>
      </c>
      <c r="F6" s="4">
        <v>26</v>
      </c>
      <c r="G6" s="4">
        <v>1152</v>
      </c>
      <c r="H6" s="25">
        <v>4973</v>
      </c>
      <c r="I6" s="34">
        <v>1</v>
      </c>
      <c r="J6" s="34">
        <v>6</v>
      </c>
      <c r="K6" s="27">
        <f t="shared" si="0"/>
        <v>0.9752406585304232</v>
      </c>
    </row>
    <row r="7" spans="1:11" ht="15.75">
      <c r="A7" s="68">
        <v>5</v>
      </c>
      <c r="B7" s="3" t="s">
        <v>14</v>
      </c>
      <c r="C7" s="29">
        <v>6</v>
      </c>
      <c r="D7" s="29">
        <v>13</v>
      </c>
      <c r="E7" s="54">
        <v>9</v>
      </c>
      <c r="F7" s="54">
        <v>26</v>
      </c>
      <c r="G7" s="54">
        <v>283</v>
      </c>
      <c r="H7" s="55">
        <v>4973</v>
      </c>
      <c r="I7" s="34">
        <v>0</v>
      </c>
      <c r="J7" s="34">
        <v>6</v>
      </c>
      <c r="K7" s="27">
        <f t="shared" si="0"/>
        <v>0.8645996071091587</v>
      </c>
    </row>
    <row r="8" spans="1:11" ht="15.75">
      <c r="A8" s="68">
        <v>6</v>
      </c>
      <c r="B8" s="3" t="s">
        <v>19</v>
      </c>
      <c r="C8" s="29">
        <v>7</v>
      </c>
      <c r="D8" s="29">
        <v>13</v>
      </c>
      <c r="E8" s="4">
        <v>7</v>
      </c>
      <c r="F8" s="4">
        <v>26</v>
      </c>
      <c r="G8" s="4">
        <v>196</v>
      </c>
      <c r="H8" s="25">
        <v>4973</v>
      </c>
      <c r="I8" s="34">
        <v>0</v>
      </c>
      <c r="J8" s="34">
        <v>6</v>
      </c>
      <c r="K8" s="27">
        <f t="shared" si="0"/>
        <v>0.8471051369704095</v>
      </c>
    </row>
    <row r="9" spans="1:11" ht="15.75">
      <c r="A9" s="68">
        <v>7</v>
      </c>
      <c r="B9" s="3" t="s">
        <v>33</v>
      </c>
      <c r="C9" s="29">
        <v>5</v>
      </c>
      <c r="D9" s="29">
        <v>13</v>
      </c>
      <c r="E9" s="4">
        <v>10</v>
      </c>
      <c r="F9" s="4">
        <v>26</v>
      </c>
      <c r="G9" s="4">
        <v>376</v>
      </c>
      <c r="H9" s="25">
        <v>4973</v>
      </c>
      <c r="I9" s="34">
        <v>0</v>
      </c>
      <c r="J9" s="34">
        <v>6</v>
      </c>
      <c r="K9" s="27">
        <f t="shared" si="0"/>
        <v>0.8448390539683522</v>
      </c>
    </row>
    <row r="10" spans="1:11" ht="31.5">
      <c r="A10" s="68">
        <v>8</v>
      </c>
      <c r="B10" s="3" t="s">
        <v>10</v>
      </c>
      <c r="C10" s="29">
        <v>1</v>
      </c>
      <c r="D10" s="29">
        <v>13</v>
      </c>
      <c r="E10" s="4">
        <v>15</v>
      </c>
      <c r="F10" s="4">
        <v>26</v>
      </c>
      <c r="G10" s="4">
        <v>895</v>
      </c>
      <c r="H10" s="25">
        <v>4973</v>
      </c>
      <c r="I10" s="34">
        <v>0</v>
      </c>
      <c r="J10" s="34">
        <v>6</v>
      </c>
      <c r="K10" s="27">
        <f t="shared" si="0"/>
        <v>0.8338180018252408</v>
      </c>
    </row>
    <row r="11" spans="1:11" ht="31.5">
      <c r="A11" s="68">
        <v>9</v>
      </c>
      <c r="B11" s="3" t="s">
        <v>30</v>
      </c>
      <c r="C11" s="29">
        <v>5</v>
      </c>
      <c r="D11" s="29">
        <v>13</v>
      </c>
      <c r="E11" s="4">
        <v>7</v>
      </c>
      <c r="F11" s="4">
        <v>26</v>
      </c>
      <c r="G11" s="4">
        <v>335</v>
      </c>
      <c r="H11" s="25">
        <v>4973</v>
      </c>
      <c r="I11" s="34">
        <v>0</v>
      </c>
      <c r="J11" s="34">
        <v>6</v>
      </c>
      <c r="K11" s="27">
        <f t="shared" si="0"/>
        <v>0.7212099181735216</v>
      </c>
    </row>
    <row r="12" spans="1:11" ht="15.75">
      <c r="A12" s="68">
        <v>10</v>
      </c>
      <c r="B12" s="3" t="s">
        <v>22</v>
      </c>
      <c r="C12" s="29">
        <v>2</v>
      </c>
      <c r="D12" s="29">
        <v>13</v>
      </c>
      <c r="E12" s="4">
        <v>8</v>
      </c>
      <c r="F12" s="4">
        <v>26</v>
      </c>
      <c r="G12" s="4">
        <v>337</v>
      </c>
      <c r="H12" s="25">
        <v>4973</v>
      </c>
      <c r="I12" s="34">
        <v>1</v>
      </c>
      <c r="J12" s="34">
        <v>6</v>
      </c>
      <c r="K12" s="27">
        <f t="shared" si="0"/>
        <v>0.6959710642598236</v>
      </c>
    </row>
    <row r="13" spans="1:11" ht="31.5">
      <c r="A13" s="68">
        <v>11</v>
      </c>
      <c r="B13" s="3" t="s">
        <v>11</v>
      </c>
      <c r="C13" s="29">
        <v>3</v>
      </c>
      <c r="D13" s="29">
        <v>13</v>
      </c>
      <c r="E13" s="4">
        <v>9</v>
      </c>
      <c r="F13" s="4">
        <v>26</v>
      </c>
      <c r="G13" s="4">
        <v>339</v>
      </c>
      <c r="H13" s="25">
        <v>4973</v>
      </c>
      <c r="I13" s="34">
        <v>0</v>
      </c>
      <c r="J13" s="34">
        <v>6</v>
      </c>
      <c r="K13" s="27">
        <f t="shared" si="0"/>
        <v>0.6450911847050997</v>
      </c>
    </row>
    <row r="14" spans="1:11" ht="15.75">
      <c r="A14" s="68">
        <v>12</v>
      </c>
      <c r="B14" s="3" t="s">
        <v>17</v>
      </c>
      <c r="C14" s="29">
        <v>4</v>
      </c>
      <c r="D14" s="29">
        <v>13</v>
      </c>
      <c r="E14" s="4">
        <v>7</v>
      </c>
      <c r="F14" s="4">
        <v>26</v>
      </c>
      <c r="G14" s="4">
        <v>259</v>
      </c>
      <c r="H14" s="25">
        <v>4973</v>
      </c>
      <c r="I14" s="34">
        <v>0</v>
      </c>
      <c r="J14" s="34">
        <v>6</v>
      </c>
      <c r="K14" s="27">
        <f t="shared" si="0"/>
        <v>0.629004315611997</v>
      </c>
    </row>
    <row r="15" spans="1:11" ht="31.5">
      <c r="A15" s="68">
        <v>13</v>
      </c>
      <c r="B15" s="3" t="s">
        <v>18</v>
      </c>
      <c r="C15" s="29">
        <v>4</v>
      </c>
      <c r="D15" s="29">
        <v>13</v>
      </c>
      <c r="E15" s="90">
        <v>7</v>
      </c>
      <c r="F15" s="90">
        <v>26</v>
      </c>
      <c r="G15" s="90">
        <v>240</v>
      </c>
      <c r="H15" s="90">
        <v>4973</v>
      </c>
      <c r="I15" s="56">
        <v>0</v>
      </c>
      <c r="J15" s="34">
        <v>6</v>
      </c>
      <c r="K15" s="27">
        <f t="shared" si="0"/>
        <v>0.6251836842023851</v>
      </c>
    </row>
    <row r="16" spans="1:11" ht="31.5">
      <c r="A16" s="68">
        <v>14</v>
      </c>
      <c r="B16" s="3" t="s">
        <v>9</v>
      </c>
      <c r="C16" s="29">
        <v>1</v>
      </c>
      <c r="D16" s="29">
        <v>13</v>
      </c>
      <c r="E16" s="4">
        <v>8</v>
      </c>
      <c r="F16" s="4">
        <v>26</v>
      </c>
      <c r="G16" s="4">
        <v>296</v>
      </c>
      <c r="H16" s="25">
        <v>4973</v>
      </c>
      <c r="I16" s="34">
        <v>1</v>
      </c>
      <c r="J16" s="34">
        <v>6</v>
      </c>
      <c r="K16" s="27">
        <f t="shared" si="0"/>
        <v>0.6108034669265315</v>
      </c>
    </row>
    <row r="17" spans="1:11" ht="31.5">
      <c r="A17" s="68">
        <v>15</v>
      </c>
      <c r="B17" s="3" t="s">
        <v>12</v>
      </c>
      <c r="C17" s="29">
        <v>0</v>
      </c>
      <c r="D17" s="29">
        <v>13</v>
      </c>
      <c r="E17" s="54">
        <v>11</v>
      </c>
      <c r="F17" s="54">
        <v>26</v>
      </c>
      <c r="G17" s="54">
        <v>523</v>
      </c>
      <c r="H17" s="55">
        <v>4973</v>
      </c>
      <c r="I17" s="34">
        <v>0</v>
      </c>
      <c r="J17" s="34">
        <v>6</v>
      </c>
      <c r="K17" s="27">
        <f t="shared" si="0"/>
        <v>0.5282448297730823</v>
      </c>
    </row>
    <row r="18" spans="1:11" ht="31.5">
      <c r="A18" s="68">
        <v>16</v>
      </c>
      <c r="B18" s="3" t="s">
        <v>20</v>
      </c>
      <c r="C18" s="29">
        <v>5</v>
      </c>
      <c r="D18" s="29">
        <v>13</v>
      </c>
      <c r="E18" s="4">
        <v>3</v>
      </c>
      <c r="F18" s="4">
        <v>26</v>
      </c>
      <c r="G18" s="4">
        <v>39</v>
      </c>
      <c r="H18" s="25">
        <v>4973</v>
      </c>
      <c r="I18" s="34">
        <v>0</v>
      </c>
      <c r="J18" s="34">
        <v>6</v>
      </c>
      <c r="K18" s="27">
        <f t="shared" si="0"/>
        <v>0.5078423486828876</v>
      </c>
    </row>
    <row r="19" spans="1:11" ht="15.75">
      <c r="A19" s="68">
        <v>17</v>
      </c>
      <c r="B19" s="3" t="s">
        <v>31</v>
      </c>
      <c r="C19" s="29">
        <v>2</v>
      </c>
      <c r="D19" s="29">
        <v>13</v>
      </c>
      <c r="E19" s="4">
        <v>3</v>
      </c>
      <c r="F19" s="4">
        <v>26</v>
      </c>
      <c r="G19" s="4">
        <v>81</v>
      </c>
      <c r="H19" s="25">
        <v>4973</v>
      </c>
      <c r="I19" s="34">
        <v>1</v>
      </c>
      <c r="J19" s="34">
        <v>6</v>
      </c>
      <c r="K19" s="27">
        <f t="shared" si="0"/>
        <v>0.4521853908542025</v>
      </c>
    </row>
    <row r="20" spans="1:11" ht="18.75" customHeight="1">
      <c r="A20" s="68">
        <v>18</v>
      </c>
      <c r="B20" s="3" t="s">
        <v>23</v>
      </c>
      <c r="C20" s="29">
        <v>2</v>
      </c>
      <c r="D20" s="29">
        <v>13</v>
      </c>
      <c r="E20" s="4">
        <v>6</v>
      </c>
      <c r="F20" s="4">
        <v>26</v>
      </c>
      <c r="G20" s="4">
        <v>324</v>
      </c>
      <c r="H20" s="25">
        <v>4973</v>
      </c>
      <c r="I20" s="34">
        <v>0</v>
      </c>
      <c r="J20" s="34">
        <v>6</v>
      </c>
      <c r="K20" s="27">
        <f t="shared" si="0"/>
        <v>0.4497672044424508</v>
      </c>
    </row>
    <row r="21" spans="1:11" ht="15.75">
      <c r="A21" s="68">
        <v>19</v>
      </c>
      <c r="B21" s="3" t="s">
        <v>32</v>
      </c>
      <c r="C21" s="29">
        <v>0</v>
      </c>
      <c r="D21" s="29">
        <v>13</v>
      </c>
      <c r="E21" s="4">
        <v>10</v>
      </c>
      <c r="F21" s="4">
        <v>26</v>
      </c>
      <c r="G21" s="4">
        <v>278</v>
      </c>
      <c r="H21" s="25">
        <v>4973</v>
      </c>
      <c r="I21" s="34">
        <v>0</v>
      </c>
      <c r="J21" s="34">
        <v>6</v>
      </c>
      <c r="K21" s="27">
        <f t="shared" si="0"/>
        <v>0.44051725471391673</v>
      </c>
    </row>
    <row r="22" spans="1:11" ht="31.5">
      <c r="A22" s="68">
        <v>20</v>
      </c>
      <c r="B22" s="3" t="s">
        <v>34</v>
      </c>
      <c r="C22" s="29">
        <v>2</v>
      </c>
      <c r="D22" s="29">
        <v>13</v>
      </c>
      <c r="E22" s="52">
        <v>5</v>
      </c>
      <c r="F22" s="52">
        <v>26</v>
      </c>
      <c r="G22" s="52">
        <v>106</v>
      </c>
      <c r="H22" s="52">
        <v>4973</v>
      </c>
      <c r="I22" s="34">
        <v>0</v>
      </c>
      <c r="J22" s="34">
        <v>6</v>
      </c>
      <c r="K22" s="27">
        <f t="shared" si="0"/>
        <v>0.3674689477022073</v>
      </c>
    </row>
    <row r="23" spans="1:11" ht="31.5">
      <c r="A23" s="68">
        <v>21</v>
      </c>
      <c r="B23" s="3" t="s">
        <v>24</v>
      </c>
      <c r="C23" s="29">
        <v>1</v>
      </c>
      <c r="D23" s="29">
        <v>13</v>
      </c>
      <c r="E23" s="4">
        <v>6</v>
      </c>
      <c r="F23" s="4">
        <v>26</v>
      </c>
      <c r="G23" s="4">
        <v>172</v>
      </c>
      <c r="H23" s="25">
        <v>4973</v>
      </c>
      <c r="I23" s="34">
        <v>0</v>
      </c>
      <c r="J23" s="34">
        <v>6</v>
      </c>
      <c r="K23" s="27">
        <f t="shared" si="0"/>
        <v>0.3422790762424786</v>
      </c>
    </row>
    <row r="24" spans="1:11" ht="15.75">
      <c r="A24" s="68">
        <v>22</v>
      </c>
      <c r="B24" s="3" t="s">
        <v>25</v>
      </c>
      <c r="C24" s="29">
        <v>1</v>
      </c>
      <c r="D24" s="29">
        <v>13</v>
      </c>
      <c r="E24" s="4">
        <v>6</v>
      </c>
      <c r="F24" s="4">
        <v>26</v>
      </c>
      <c r="G24" s="4">
        <v>162</v>
      </c>
      <c r="H24" s="25">
        <v>4973</v>
      </c>
      <c r="I24" s="34">
        <v>0</v>
      </c>
      <c r="J24" s="34">
        <v>6</v>
      </c>
      <c r="K24" s="27">
        <f t="shared" si="0"/>
        <v>0.3402682176058408</v>
      </c>
    </row>
    <row r="25" spans="1:11" ht="15.75">
      <c r="A25" s="68">
        <v>23</v>
      </c>
      <c r="B25" s="3" t="s">
        <v>15</v>
      </c>
      <c r="C25" s="29">
        <v>1</v>
      </c>
      <c r="D25" s="29">
        <v>13</v>
      </c>
      <c r="E25" s="54">
        <v>6</v>
      </c>
      <c r="F25" s="54">
        <v>26</v>
      </c>
      <c r="G25" s="54">
        <v>141</v>
      </c>
      <c r="H25" s="55">
        <v>4973</v>
      </c>
      <c r="I25" s="34">
        <v>0</v>
      </c>
      <c r="J25" s="34">
        <v>6</v>
      </c>
      <c r="K25" s="27">
        <f t="shared" si="0"/>
        <v>0.3360454144689013</v>
      </c>
    </row>
    <row r="26" spans="1:11" ht="15.75">
      <c r="A26" s="68">
        <v>24</v>
      </c>
      <c r="B26" s="3" t="s">
        <v>13</v>
      </c>
      <c r="C26" s="29">
        <v>0</v>
      </c>
      <c r="D26" s="29">
        <v>13</v>
      </c>
      <c r="E26" s="4">
        <v>7</v>
      </c>
      <c r="F26" s="4">
        <v>26</v>
      </c>
      <c r="G26" s="4">
        <v>249</v>
      </c>
      <c r="H26" s="25">
        <v>4973</v>
      </c>
      <c r="I26" s="34">
        <v>0</v>
      </c>
      <c r="J26" s="34">
        <v>6</v>
      </c>
      <c r="K26" s="27">
        <f t="shared" si="0"/>
        <v>0.31930114928305153</v>
      </c>
    </row>
    <row r="27" spans="1:11" ht="31.5">
      <c r="A27" s="68">
        <v>25</v>
      </c>
      <c r="B27" s="3" t="s">
        <v>27</v>
      </c>
      <c r="C27" s="29">
        <v>2</v>
      </c>
      <c r="D27" s="29">
        <v>13</v>
      </c>
      <c r="E27" s="52">
        <v>4</v>
      </c>
      <c r="F27" s="52">
        <v>26</v>
      </c>
      <c r="G27" s="52">
        <v>48</v>
      </c>
      <c r="H27" s="52">
        <v>4973</v>
      </c>
      <c r="I27" s="34">
        <v>0</v>
      </c>
      <c r="J27" s="34">
        <v>6</v>
      </c>
      <c r="K27" s="27">
        <f t="shared" si="0"/>
        <v>0.31734442914816935</v>
      </c>
    </row>
    <row r="28" spans="1:11" ht="15.75">
      <c r="A28" s="68">
        <v>26</v>
      </c>
      <c r="B28" s="3" t="s">
        <v>7</v>
      </c>
      <c r="C28" s="29">
        <v>0</v>
      </c>
      <c r="D28" s="29">
        <v>13</v>
      </c>
      <c r="E28" s="4">
        <v>7</v>
      </c>
      <c r="F28" s="4">
        <v>26</v>
      </c>
      <c r="G28" s="4">
        <v>214</v>
      </c>
      <c r="H28" s="25">
        <v>4973</v>
      </c>
      <c r="I28" s="34">
        <v>0</v>
      </c>
      <c r="J28" s="34">
        <v>6</v>
      </c>
      <c r="K28" s="27">
        <f t="shared" si="0"/>
        <v>0.3122631440548191</v>
      </c>
    </row>
    <row r="29" spans="1:11" ht="15.75">
      <c r="A29" s="68">
        <v>27</v>
      </c>
      <c r="B29" s="3" t="s">
        <v>35</v>
      </c>
      <c r="C29" s="29">
        <v>3</v>
      </c>
      <c r="D29" s="29">
        <v>13</v>
      </c>
      <c r="E29" s="4">
        <v>2</v>
      </c>
      <c r="F29" s="4">
        <v>26</v>
      </c>
      <c r="G29" s="4">
        <v>22</v>
      </c>
      <c r="H29" s="25">
        <v>4973</v>
      </c>
      <c r="I29" s="34">
        <v>0</v>
      </c>
      <c r="J29" s="34">
        <v>6</v>
      </c>
      <c r="K29" s="27">
        <f t="shared" si="0"/>
        <v>0.31211619669291096</v>
      </c>
    </row>
    <row r="30" spans="1:11" ht="15.75">
      <c r="A30" s="68">
        <v>28</v>
      </c>
      <c r="B30" s="3" t="s">
        <v>36</v>
      </c>
      <c r="C30" s="29">
        <v>3</v>
      </c>
      <c r="D30" s="29">
        <v>13</v>
      </c>
      <c r="E30" s="4">
        <v>2</v>
      </c>
      <c r="F30" s="4">
        <v>26</v>
      </c>
      <c r="G30" s="4">
        <v>18</v>
      </c>
      <c r="H30" s="25">
        <v>4973</v>
      </c>
      <c r="I30" s="34">
        <v>0</v>
      </c>
      <c r="J30" s="34">
        <v>6</v>
      </c>
      <c r="K30" s="27">
        <f t="shared" si="0"/>
        <v>0.31131185323825583</v>
      </c>
    </row>
    <row r="31" spans="1:13" ht="15.75">
      <c r="A31" s="68">
        <v>29</v>
      </c>
      <c r="B31" s="3" t="s">
        <v>8</v>
      </c>
      <c r="C31" s="29">
        <v>1</v>
      </c>
      <c r="D31" s="29">
        <v>13</v>
      </c>
      <c r="E31" s="52">
        <v>5</v>
      </c>
      <c r="F31" s="52">
        <v>26</v>
      </c>
      <c r="G31" s="52">
        <v>66</v>
      </c>
      <c r="H31" s="52">
        <v>4973</v>
      </c>
      <c r="I31" s="34">
        <v>0</v>
      </c>
      <c r="J31" s="34">
        <v>6</v>
      </c>
      <c r="K31" s="27">
        <f t="shared" si="0"/>
        <v>0.28250243623257904</v>
      </c>
      <c r="M31" s="10"/>
    </row>
    <row r="32" spans="1:11" ht="31.5">
      <c r="A32" s="68">
        <v>30</v>
      </c>
      <c r="B32" s="3" t="s">
        <v>28</v>
      </c>
      <c r="C32" s="29">
        <v>1</v>
      </c>
      <c r="D32" s="29">
        <v>13</v>
      </c>
      <c r="E32" s="4">
        <v>3</v>
      </c>
      <c r="F32" s="4">
        <v>26</v>
      </c>
      <c r="G32" s="4">
        <v>41</v>
      </c>
      <c r="H32" s="25">
        <v>4973</v>
      </c>
      <c r="I32" s="34">
        <v>0</v>
      </c>
      <c r="J32" s="34">
        <v>6</v>
      </c>
      <c r="K32" s="27">
        <f t="shared" si="0"/>
        <v>0.2005522127179075</v>
      </c>
    </row>
    <row r="33" spans="1:11" ht="15.75">
      <c r="A33" s="68">
        <v>31</v>
      </c>
      <c r="B33" s="3" t="s">
        <v>21</v>
      </c>
      <c r="C33" s="29">
        <v>1</v>
      </c>
      <c r="D33" s="29">
        <v>13</v>
      </c>
      <c r="E33" s="4">
        <v>3</v>
      </c>
      <c r="F33" s="4">
        <v>26</v>
      </c>
      <c r="G33" s="4">
        <v>25</v>
      </c>
      <c r="H33" s="25">
        <v>4973</v>
      </c>
      <c r="I33" s="34">
        <v>0</v>
      </c>
      <c r="J33" s="34">
        <v>6</v>
      </c>
      <c r="K33" s="27">
        <f t="shared" si="0"/>
        <v>0.19733483889928694</v>
      </c>
    </row>
    <row r="34" spans="1:11" ht="15.75">
      <c r="A34" s="68">
        <v>32</v>
      </c>
      <c r="B34" s="3" t="s">
        <v>5</v>
      </c>
      <c r="C34" s="29">
        <v>0</v>
      </c>
      <c r="D34" s="29">
        <v>13</v>
      </c>
      <c r="E34" s="54">
        <v>4</v>
      </c>
      <c r="F34" s="54">
        <v>26</v>
      </c>
      <c r="G34" s="54">
        <v>56</v>
      </c>
      <c r="H34" s="55">
        <v>4973</v>
      </c>
      <c r="I34" s="34">
        <v>0</v>
      </c>
      <c r="J34" s="34">
        <v>6</v>
      </c>
      <c r="K34" s="27">
        <f t="shared" si="0"/>
        <v>0.1651069622113258</v>
      </c>
    </row>
    <row r="35" spans="1:11" ht="15.75">
      <c r="A35" s="68">
        <v>33</v>
      </c>
      <c r="B35" s="3" t="s">
        <v>26</v>
      </c>
      <c r="C35" s="29">
        <v>0</v>
      </c>
      <c r="D35" s="29">
        <v>13</v>
      </c>
      <c r="E35" s="4">
        <v>2</v>
      </c>
      <c r="F35" s="4">
        <v>26</v>
      </c>
      <c r="G35" s="4">
        <v>48</v>
      </c>
      <c r="H35" s="25">
        <v>4973</v>
      </c>
      <c r="I35" s="34">
        <v>0</v>
      </c>
      <c r="J35" s="34">
        <v>6</v>
      </c>
      <c r="K35" s="27">
        <f t="shared" si="0"/>
        <v>0.08657519837893858</v>
      </c>
    </row>
    <row r="36" spans="1:11" ht="15.75">
      <c r="A36" s="68">
        <v>34</v>
      </c>
      <c r="B36" s="3" t="s">
        <v>37</v>
      </c>
      <c r="C36" s="29">
        <v>0</v>
      </c>
      <c r="D36" s="29">
        <v>13</v>
      </c>
      <c r="E36" s="4">
        <v>0</v>
      </c>
      <c r="F36" s="4">
        <v>26</v>
      </c>
      <c r="G36" s="4">
        <v>0</v>
      </c>
      <c r="H36" s="25">
        <v>4973</v>
      </c>
      <c r="I36" s="34">
        <v>0</v>
      </c>
      <c r="J36" s="34">
        <v>6</v>
      </c>
      <c r="K36" s="27">
        <f t="shared" si="0"/>
        <v>0</v>
      </c>
    </row>
    <row r="37" spans="1:11" ht="15.75">
      <c r="A37" s="2"/>
      <c r="B37" s="73" t="s">
        <v>62</v>
      </c>
      <c r="C37" s="107"/>
      <c r="D37" s="107"/>
      <c r="E37" s="108"/>
      <c r="F37" s="108"/>
      <c r="G37" s="108"/>
      <c r="H37" s="109"/>
      <c r="I37" s="110"/>
      <c r="J37" s="110"/>
      <c r="K37" s="66"/>
    </row>
    <row r="38" spans="1:11" ht="81">
      <c r="A38" s="119"/>
      <c r="B38" s="116" t="s">
        <v>70</v>
      </c>
      <c r="C38" s="62"/>
      <c r="D38" s="62"/>
      <c r="E38" s="67"/>
      <c r="F38" s="67"/>
      <c r="G38" s="67"/>
      <c r="H38" s="63"/>
      <c r="I38" s="63"/>
      <c r="J38" s="63"/>
      <c r="K38" s="63"/>
    </row>
    <row r="39" spans="1:11" ht="108" customHeight="1">
      <c r="A39" s="114"/>
      <c r="B39" s="89" t="s">
        <v>46</v>
      </c>
      <c r="C39" s="89" t="s">
        <v>123</v>
      </c>
      <c r="D39" s="89" t="s">
        <v>122</v>
      </c>
      <c r="E39" s="89" t="s">
        <v>72</v>
      </c>
      <c r="F39" s="89" t="s">
        <v>73</v>
      </c>
      <c r="G39" s="89" t="s">
        <v>74</v>
      </c>
      <c r="H39" s="89" t="s">
        <v>75</v>
      </c>
      <c r="I39" s="89" t="s">
        <v>76</v>
      </c>
      <c r="J39" s="89" t="s">
        <v>77</v>
      </c>
      <c r="K39" s="89" t="s">
        <v>79</v>
      </c>
    </row>
    <row r="40" spans="1:11" ht="31.5">
      <c r="A40" s="68">
        <v>1</v>
      </c>
      <c r="B40" s="3" t="s">
        <v>39</v>
      </c>
      <c r="C40" s="29">
        <v>10</v>
      </c>
      <c r="D40" s="29">
        <v>13</v>
      </c>
      <c r="E40" s="4">
        <v>13</v>
      </c>
      <c r="F40" s="4">
        <v>26</v>
      </c>
      <c r="G40" s="23">
        <v>830</v>
      </c>
      <c r="H40" s="25">
        <v>4973</v>
      </c>
      <c r="I40" s="34">
        <v>3</v>
      </c>
      <c r="J40" s="34">
        <v>6</v>
      </c>
      <c r="K40" s="27">
        <f>C40/D40+E40/F40+G40/H40+I40/J40</f>
        <v>1.9361320360717102</v>
      </c>
    </row>
    <row r="41" spans="1:11" ht="31.5">
      <c r="A41" s="68">
        <v>2</v>
      </c>
      <c r="B41" s="3" t="s">
        <v>40</v>
      </c>
      <c r="C41" s="29">
        <v>10</v>
      </c>
      <c r="D41" s="29">
        <v>13</v>
      </c>
      <c r="E41" s="4">
        <v>13</v>
      </c>
      <c r="F41" s="4">
        <v>26</v>
      </c>
      <c r="G41" s="23">
        <v>951</v>
      </c>
      <c r="H41" s="25">
        <v>4973</v>
      </c>
      <c r="I41" s="34">
        <v>1</v>
      </c>
      <c r="J41" s="34">
        <v>6</v>
      </c>
      <c r="K41" s="27">
        <f>C41/D41+E41/F41+G41/H41+I41/J41</f>
        <v>1.627130092241695</v>
      </c>
    </row>
    <row r="42" spans="1:11" ht="37.5" customHeight="1">
      <c r="A42" s="68">
        <v>3</v>
      </c>
      <c r="B42" s="3" t="s">
        <v>41</v>
      </c>
      <c r="C42" s="29">
        <v>8</v>
      </c>
      <c r="D42" s="29">
        <v>13</v>
      </c>
      <c r="E42" s="4">
        <v>13</v>
      </c>
      <c r="F42" s="4">
        <v>26</v>
      </c>
      <c r="G42" s="23">
        <v>1459</v>
      </c>
      <c r="H42" s="25">
        <v>4973</v>
      </c>
      <c r="I42" s="34">
        <v>1</v>
      </c>
      <c r="J42" s="34">
        <v>6</v>
      </c>
      <c r="K42" s="27">
        <f>C42/D42+E42/F42+G42/H42+I42/J42</f>
        <v>1.5754355571367438</v>
      </c>
    </row>
    <row r="43" spans="1:11" ht="24" customHeight="1">
      <c r="A43" s="68">
        <v>4</v>
      </c>
      <c r="B43" s="3" t="s">
        <v>38</v>
      </c>
      <c r="C43" s="29">
        <v>1</v>
      </c>
      <c r="D43" s="29">
        <v>13</v>
      </c>
      <c r="E43" s="4">
        <v>18</v>
      </c>
      <c r="F43" s="4">
        <v>26</v>
      </c>
      <c r="G43" s="23">
        <v>1373</v>
      </c>
      <c r="H43" s="25">
        <v>4973</v>
      </c>
      <c r="I43" s="34">
        <v>1</v>
      </c>
      <c r="J43" s="34">
        <v>6</v>
      </c>
      <c r="K43" s="27">
        <f>C43/D43+E43/F43+G43/H43+I43/J43</f>
        <v>1.211988326707812</v>
      </c>
    </row>
    <row r="44" spans="1:11" ht="15.75">
      <c r="A44" s="2"/>
      <c r="B44" s="73" t="s">
        <v>62</v>
      </c>
      <c r="C44" s="107"/>
      <c r="D44" s="107"/>
      <c r="E44" s="111"/>
      <c r="F44" s="112"/>
      <c r="G44" s="112"/>
      <c r="H44" s="112"/>
      <c r="I44" s="65">
        <v>6</v>
      </c>
      <c r="J44" s="113"/>
      <c r="K44" s="113"/>
    </row>
    <row r="46" spans="2:4" ht="15.75">
      <c r="B46" s="28"/>
      <c r="C46" s="28"/>
      <c r="D46" s="28"/>
    </row>
    <row r="47" spans="2:4" ht="15.75">
      <c r="B47" s="28"/>
      <c r="C47" s="28"/>
      <c r="D47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6"/>
  <sheetViews>
    <sheetView workbookViewId="0" topLeftCell="A1">
      <selection activeCell="F2" sqref="F2"/>
    </sheetView>
  </sheetViews>
  <sheetFormatPr defaultColWidth="9.00390625" defaultRowHeight="12.75"/>
  <cols>
    <col min="1" max="1" width="6.25390625" style="0" customWidth="1"/>
    <col min="2" max="2" width="67.25390625" style="0" customWidth="1"/>
    <col min="3" max="3" width="19.25390625" style="0" customWidth="1"/>
    <col min="4" max="4" width="13.625" style="0" customWidth="1"/>
    <col min="5" max="5" width="16.375" style="0" customWidth="1"/>
  </cols>
  <sheetData>
    <row r="1" spans="1:5" ht="77.25" customHeight="1">
      <c r="A1" s="24"/>
      <c r="B1" s="115" t="s">
        <v>57</v>
      </c>
      <c r="C1" s="42"/>
      <c r="D1" s="42"/>
      <c r="E1" s="42"/>
    </row>
    <row r="2" spans="1:5" ht="114.75">
      <c r="A2" s="68" t="s">
        <v>121</v>
      </c>
      <c r="B2" s="89" t="s">
        <v>0</v>
      </c>
      <c r="C2" s="89" t="s">
        <v>60</v>
      </c>
      <c r="D2" s="89" t="s">
        <v>59</v>
      </c>
      <c r="E2" s="89" t="s">
        <v>61</v>
      </c>
    </row>
    <row r="3" spans="1:5" ht="15.75">
      <c r="A3" s="68">
        <v>1</v>
      </c>
      <c r="B3" s="3" t="s">
        <v>34</v>
      </c>
      <c r="C3" s="14">
        <v>19</v>
      </c>
      <c r="D3" s="14">
        <v>103</v>
      </c>
      <c r="E3" s="16">
        <f aca="true" t="shared" si="0" ref="E3:E36">C3/D3</f>
        <v>0.18446601941747573</v>
      </c>
    </row>
    <row r="4" spans="1:5" ht="15.75">
      <c r="A4" s="68">
        <v>2</v>
      </c>
      <c r="B4" s="3" t="s">
        <v>12</v>
      </c>
      <c r="C4" s="14">
        <v>15</v>
      </c>
      <c r="D4" s="14">
        <v>103</v>
      </c>
      <c r="E4" s="16">
        <f t="shared" si="0"/>
        <v>0.14563106796116504</v>
      </c>
    </row>
    <row r="5" spans="1:5" ht="15.75">
      <c r="A5" s="68">
        <v>3</v>
      </c>
      <c r="B5" s="3" t="s">
        <v>16</v>
      </c>
      <c r="C5" s="14">
        <v>8</v>
      </c>
      <c r="D5" s="14">
        <v>103</v>
      </c>
      <c r="E5" s="16">
        <f t="shared" si="0"/>
        <v>0.07766990291262135</v>
      </c>
    </row>
    <row r="6" spans="1:5" ht="15.75">
      <c r="A6" s="68">
        <v>4</v>
      </c>
      <c r="B6" s="3" t="s">
        <v>25</v>
      </c>
      <c r="C6" s="14">
        <v>8</v>
      </c>
      <c r="D6" s="14">
        <v>103</v>
      </c>
      <c r="E6" s="16">
        <f t="shared" si="0"/>
        <v>0.07766990291262135</v>
      </c>
    </row>
    <row r="7" spans="1:5" ht="15.75">
      <c r="A7" s="68">
        <v>5</v>
      </c>
      <c r="B7" s="3" t="s">
        <v>29</v>
      </c>
      <c r="C7" s="14">
        <v>8</v>
      </c>
      <c r="D7" s="14">
        <v>103</v>
      </c>
      <c r="E7" s="16">
        <f t="shared" si="0"/>
        <v>0.07766990291262135</v>
      </c>
    </row>
    <row r="8" spans="1:5" ht="15.75" customHeight="1">
      <c r="A8" s="68">
        <v>6</v>
      </c>
      <c r="B8" s="3" t="s">
        <v>11</v>
      </c>
      <c r="C8" s="14">
        <v>7</v>
      </c>
      <c r="D8" s="14">
        <v>103</v>
      </c>
      <c r="E8" s="16">
        <f t="shared" si="0"/>
        <v>0.06796116504854369</v>
      </c>
    </row>
    <row r="9" spans="1:5" ht="15.75">
      <c r="A9" s="68">
        <v>7</v>
      </c>
      <c r="B9" s="3" t="s">
        <v>13</v>
      </c>
      <c r="C9" s="14">
        <v>7</v>
      </c>
      <c r="D9" s="14">
        <v>103</v>
      </c>
      <c r="E9" s="16">
        <f t="shared" si="0"/>
        <v>0.06796116504854369</v>
      </c>
    </row>
    <row r="10" spans="1:5" ht="15.75">
      <c r="A10" s="68">
        <v>8</v>
      </c>
      <c r="B10" s="3" t="s">
        <v>17</v>
      </c>
      <c r="C10" s="14">
        <v>5</v>
      </c>
      <c r="D10" s="14">
        <v>103</v>
      </c>
      <c r="E10" s="16">
        <f t="shared" si="0"/>
        <v>0.04854368932038835</v>
      </c>
    </row>
    <row r="11" spans="1:5" ht="15.75">
      <c r="A11" s="68">
        <v>9</v>
      </c>
      <c r="B11" s="3" t="s">
        <v>36</v>
      </c>
      <c r="C11" s="14">
        <v>5</v>
      </c>
      <c r="D11" s="14">
        <v>103</v>
      </c>
      <c r="E11" s="16">
        <f t="shared" si="0"/>
        <v>0.04854368932038835</v>
      </c>
    </row>
    <row r="12" spans="1:5" ht="15.75">
      <c r="A12" s="68">
        <v>10</v>
      </c>
      <c r="B12" s="3" t="s">
        <v>21</v>
      </c>
      <c r="C12" s="14">
        <v>4</v>
      </c>
      <c r="D12" s="14">
        <v>103</v>
      </c>
      <c r="E12" s="16">
        <f t="shared" si="0"/>
        <v>0.038834951456310676</v>
      </c>
    </row>
    <row r="13" spans="1:5" ht="16.5" customHeight="1">
      <c r="A13" s="68">
        <v>11</v>
      </c>
      <c r="B13" s="3" t="s">
        <v>30</v>
      </c>
      <c r="C13" s="14">
        <v>3</v>
      </c>
      <c r="D13" s="14">
        <v>103</v>
      </c>
      <c r="E13" s="16">
        <f t="shared" si="0"/>
        <v>0.02912621359223301</v>
      </c>
    </row>
    <row r="14" spans="1:5" ht="15.75">
      <c r="A14" s="68">
        <v>12</v>
      </c>
      <c r="B14" s="3" t="s">
        <v>7</v>
      </c>
      <c r="C14" s="14">
        <v>2</v>
      </c>
      <c r="D14" s="14">
        <v>103</v>
      </c>
      <c r="E14" s="16">
        <f t="shared" si="0"/>
        <v>0.019417475728155338</v>
      </c>
    </row>
    <row r="15" spans="1:5" ht="17.25" customHeight="1">
      <c r="A15" s="68">
        <v>13</v>
      </c>
      <c r="B15" s="3" t="s">
        <v>10</v>
      </c>
      <c r="C15" s="14">
        <v>2</v>
      </c>
      <c r="D15" s="14">
        <v>103</v>
      </c>
      <c r="E15" s="16">
        <f t="shared" si="0"/>
        <v>0.019417475728155338</v>
      </c>
    </row>
    <row r="16" spans="1:5" ht="18" customHeight="1">
      <c r="A16" s="68">
        <v>14</v>
      </c>
      <c r="B16" s="3" t="s">
        <v>24</v>
      </c>
      <c r="C16" s="14">
        <v>2</v>
      </c>
      <c r="D16" s="14">
        <v>103</v>
      </c>
      <c r="E16" s="16">
        <f t="shared" si="0"/>
        <v>0.019417475728155338</v>
      </c>
    </row>
    <row r="17" spans="1:5" ht="15.75">
      <c r="A17" s="68">
        <v>15</v>
      </c>
      <c r="B17" s="3" t="s">
        <v>26</v>
      </c>
      <c r="C17" s="14">
        <v>2</v>
      </c>
      <c r="D17" s="14">
        <v>103</v>
      </c>
      <c r="E17" s="16">
        <f t="shared" si="0"/>
        <v>0.019417475728155338</v>
      </c>
    </row>
    <row r="18" spans="1:5" ht="15.75">
      <c r="A18" s="68">
        <v>16</v>
      </c>
      <c r="B18" s="3" t="s">
        <v>8</v>
      </c>
      <c r="C18" s="14">
        <v>2</v>
      </c>
      <c r="D18" s="14">
        <v>103</v>
      </c>
      <c r="E18" s="16">
        <f t="shared" si="0"/>
        <v>0.019417475728155338</v>
      </c>
    </row>
    <row r="19" spans="1:5" ht="18.75" customHeight="1">
      <c r="A19" s="68">
        <v>17</v>
      </c>
      <c r="B19" s="3" t="s">
        <v>6</v>
      </c>
      <c r="C19" s="14">
        <v>1</v>
      </c>
      <c r="D19" s="14">
        <v>103</v>
      </c>
      <c r="E19" s="16">
        <f t="shared" si="0"/>
        <v>0.009708737864077669</v>
      </c>
    </row>
    <row r="20" spans="1:5" ht="14.25" customHeight="1">
      <c r="A20" s="68">
        <v>18</v>
      </c>
      <c r="B20" s="3" t="s">
        <v>9</v>
      </c>
      <c r="C20" s="14">
        <v>1</v>
      </c>
      <c r="D20" s="14">
        <v>103</v>
      </c>
      <c r="E20" s="16">
        <f t="shared" si="0"/>
        <v>0.009708737864077669</v>
      </c>
    </row>
    <row r="21" spans="1:5" ht="15.75">
      <c r="A21" s="68">
        <v>19</v>
      </c>
      <c r="B21" s="3" t="s">
        <v>19</v>
      </c>
      <c r="C21" s="14">
        <v>1</v>
      </c>
      <c r="D21" s="14">
        <v>103</v>
      </c>
      <c r="E21" s="16">
        <f t="shared" si="0"/>
        <v>0.009708737864077669</v>
      </c>
    </row>
    <row r="22" spans="1:5" ht="15.75">
      <c r="A22" s="68">
        <v>20</v>
      </c>
      <c r="B22" s="3" t="s">
        <v>20</v>
      </c>
      <c r="C22" s="14">
        <v>1</v>
      </c>
      <c r="D22" s="14">
        <v>103</v>
      </c>
      <c r="E22" s="16">
        <f t="shared" si="0"/>
        <v>0.009708737864077669</v>
      </c>
    </row>
    <row r="23" spans="1:5" ht="15.75">
      <c r="A23" s="68">
        <v>21</v>
      </c>
      <c r="B23" s="3" t="s">
        <v>23</v>
      </c>
      <c r="C23" s="14">
        <v>0</v>
      </c>
      <c r="D23" s="14">
        <v>103</v>
      </c>
      <c r="E23" s="16">
        <f t="shared" si="0"/>
        <v>0</v>
      </c>
    </row>
    <row r="24" spans="1:5" ht="15.75">
      <c r="A24" s="68">
        <v>22</v>
      </c>
      <c r="B24" s="3" t="s">
        <v>33</v>
      </c>
      <c r="C24" s="14">
        <v>0</v>
      </c>
      <c r="D24" s="14">
        <v>103</v>
      </c>
      <c r="E24" s="16">
        <f t="shared" si="0"/>
        <v>0</v>
      </c>
    </row>
    <row r="25" spans="1:5" ht="17.25" customHeight="1">
      <c r="A25" s="68">
        <v>23</v>
      </c>
      <c r="B25" s="3" t="s">
        <v>31</v>
      </c>
      <c r="C25" s="14">
        <v>0</v>
      </c>
      <c r="D25" s="14">
        <v>103</v>
      </c>
      <c r="E25" s="16">
        <f t="shared" si="0"/>
        <v>0</v>
      </c>
    </row>
    <row r="26" spans="1:5" ht="15.75">
      <c r="A26" s="68">
        <v>24</v>
      </c>
      <c r="B26" s="3" t="s">
        <v>32</v>
      </c>
      <c r="C26" s="14">
        <v>0</v>
      </c>
      <c r="D26" s="14">
        <v>103</v>
      </c>
      <c r="E26" s="16">
        <f t="shared" si="0"/>
        <v>0</v>
      </c>
    </row>
    <row r="27" spans="1:5" ht="14.25" customHeight="1">
      <c r="A27" s="68">
        <v>25</v>
      </c>
      <c r="B27" s="3" t="s">
        <v>4</v>
      </c>
      <c r="C27" s="29">
        <v>0</v>
      </c>
      <c r="D27" s="14">
        <v>103</v>
      </c>
      <c r="E27" s="16">
        <f t="shared" si="0"/>
        <v>0</v>
      </c>
    </row>
    <row r="28" spans="1:5" ht="15.75">
      <c r="A28" s="68">
        <v>26</v>
      </c>
      <c r="B28" s="3" t="s">
        <v>5</v>
      </c>
      <c r="C28" s="14">
        <v>0</v>
      </c>
      <c r="D28" s="14">
        <v>103</v>
      </c>
      <c r="E28" s="16">
        <f t="shared" si="0"/>
        <v>0</v>
      </c>
    </row>
    <row r="29" spans="1:5" ht="15.75">
      <c r="A29" s="68">
        <v>27</v>
      </c>
      <c r="B29" s="3" t="s">
        <v>14</v>
      </c>
      <c r="C29" s="14">
        <v>0</v>
      </c>
      <c r="D29" s="14">
        <v>103</v>
      </c>
      <c r="E29" s="16">
        <f t="shared" si="0"/>
        <v>0</v>
      </c>
    </row>
    <row r="30" spans="1:5" ht="15.75">
      <c r="A30" s="68">
        <v>28</v>
      </c>
      <c r="B30" s="3" t="s">
        <v>28</v>
      </c>
      <c r="C30" s="14">
        <v>0</v>
      </c>
      <c r="D30" s="14">
        <v>103</v>
      </c>
      <c r="E30" s="16">
        <f t="shared" si="0"/>
        <v>0</v>
      </c>
    </row>
    <row r="31" spans="1:5" ht="15.75">
      <c r="A31" s="68">
        <v>29</v>
      </c>
      <c r="B31" s="3" t="s">
        <v>22</v>
      </c>
      <c r="C31" s="14">
        <v>0</v>
      </c>
      <c r="D31" s="14">
        <v>103</v>
      </c>
      <c r="E31" s="16">
        <f t="shared" si="0"/>
        <v>0</v>
      </c>
    </row>
    <row r="32" spans="1:5" ht="15.75">
      <c r="A32" s="68">
        <v>30</v>
      </c>
      <c r="B32" s="3" t="s">
        <v>15</v>
      </c>
      <c r="C32" s="14">
        <v>0</v>
      </c>
      <c r="D32" s="14">
        <v>103</v>
      </c>
      <c r="E32" s="16">
        <f t="shared" si="0"/>
        <v>0</v>
      </c>
    </row>
    <row r="33" spans="1:5" ht="15.75">
      <c r="A33" s="68">
        <v>31</v>
      </c>
      <c r="B33" s="3" t="s">
        <v>18</v>
      </c>
      <c r="C33" s="14">
        <v>0</v>
      </c>
      <c r="D33" s="14">
        <v>103</v>
      </c>
      <c r="E33" s="16">
        <f t="shared" si="0"/>
        <v>0</v>
      </c>
    </row>
    <row r="34" spans="1:5" ht="16.5" customHeight="1">
      <c r="A34" s="68">
        <v>32</v>
      </c>
      <c r="B34" s="3" t="s">
        <v>27</v>
      </c>
      <c r="C34" s="14">
        <v>0</v>
      </c>
      <c r="D34" s="14">
        <v>103</v>
      </c>
      <c r="E34" s="16">
        <f t="shared" si="0"/>
        <v>0</v>
      </c>
    </row>
    <row r="35" spans="1:5" ht="15.75">
      <c r="A35" s="68">
        <v>33</v>
      </c>
      <c r="B35" s="3" t="s">
        <v>35</v>
      </c>
      <c r="C35" s="14">
        <v>0</v>
      </c>
      <c r="D35" s="14">
        <v>103</v>
      </c>
      <c r="E35" s="16">
        <f t="shared" si="0"/>
        <v>0</v>
      </c>
    </row>
    <row r="36" spans="1:5" ht="15.75">
      <c r="A36" s="68">
        <v>34</v>
      </c>
      <c r="B36" s="3" t="s">
        <v>37</v>
      </c>
      <c r="C36" s="14">
        <v>0</v>
      </c>
      <c r="D36" s="14">
        <v>103</v>
      </c>
      <c r="E36" s="16">
        <f t="shared" si="0"/>
        <v>0</v>
      </c>
    </row>
    <row r="37" spans="1:5" ht="15.75">
      <c r="A37" s="24"/>
      <c r="B37" s="20" t="s">
        <v>62</v>
      </c>
      <c r="C37" s="23">
        <f>SUM(C3:C36)</f>
        <v>103</v>
      </c>
      <c r="D37" s="4"/>
      <c r="E37" s="16"/>
    </row>
    <row r="38" spans="1:5" ht="36.75" customHeight="1">
      <c r="A38" s="61"/>
      <c r="B38" s="116" t="s">
        <v>58</v>
      </c>
      <c r="C38" s="67"/>
      <c r="D38" s="67"/>
      <c r="E38" s="67"/>
    </row>
    <row r="39" spans="1:5" ht="98.25" customHeight="1">
      <c r="A39" s="11" t="s">
        <v>121</v>
      </c>
      <c r="B39" s="89" t="s">
        <v>46</v>
      </c>
      <c r="C39" s="89" t="s">
        <v>60</v>
      </c>
      <c r="D39" s="89" t="s">
        <v>59</v>
      </c>
      <c r="E39" s="89" t="s">
        <v>61</v>
      </c>
    </row>
    <row r="40" spans="1:5" ht="15.75">
      <c r="A40" s="68">
        <v>1</v>
      </c>
      <c r="B40" s="3" t="s">
        <v>39</v>
      </c>
      <c r="C40" s="14">
        <v>47</v>
      </c>
      <c r="D40" s="14">
        <v>103</v>
      </c>
      <c r="E40" s="16">
        <f>C40/D40</f>
        <v>0.4563106796116505</v>
      </c>
    </row>
    <row r="41" spans="1:5" ht="15.75">
      <c r="A41" s="68">
        <v>2</v>
      </c>
      <c r="B41" s="3" t="s">
        <v>38</v>
      </c>
      <c r="C41" s="14">
        <v>28</v>
      </c>
      <c r="D41" s="14">
        <v>103</v>
      </c>
      <c r="E41" s="16">
        <f>C41/D41</f>
        <v>0.27184466019417475</v>
      </c>
    </row>
    <row r="42" spans="1:5" ht="31.5">
      <c r="A42" s="68">
        <v>3</v>
      </c>
      <c r="B42" s="3" t="s">
        <v>41</v>
      </c>
      <c r="C42" s="14">
        <v>14</v>
      </c>
      <c r="D42" s="14">
        <v>103</v>
      </c>
      <c r="E42" s="16">
        <f>C42/D42</f>
        <v>0.13592233009708737</v>
      </c>
    </row>
    <row r="43" spans="1:5" ht="31.5">
      <c r="A43" s="68">
        <v>4</v>
      </c>
      <c r="B43" s="3" t="s">
        <v>40</v>
      </c>
      <c r="C43" s="14">
        <v>14</v>
      </c>
      <c r="D43" s="14">
        <v>103</v>
      </c>
      <c r="E43" s="16">
        <f>C43/D43</f>
        <v>0.13592233009708737</v>
      </c>
    </row>
    <row r="44" spans="1:5" ht="15.75">
      <c r="A44" s="24"/>
      <c r="B44" s="64" t="s">
        <v>62</v>
      </c>
      <c r="C44" s="65">
        <f>SUM(C40:C43)</f>
        <v>103</v>
      </c>
      <c r="D44" s="66"/>
      <c r="E44" s="66"/>
    </row>
    <row r="46" ht="15.75">
      <c r="B46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46"/>
  <sheetViews>
    <sheetView workbookViewId="0" topLeftCell="A1">
      <selection activeCell="B46" sqref="B46"/>
    </sheetView>
  </sheetViews>
  <sheetFormatPr defaultColWidth="9.00390625" defaultRowHeight="12.75"/>
  <cols>
    <col min="1" max="1" width="6.00390625" style="0" customWidth="1"/>
    <col min="2" max="2" width="68.75390625" style="0" customWidth="1"/>
    <col min="3" max="3" width="23.25390625" style="0" customWidth="1"/>
    <col min="4" max="4" width="21.875" style="0" customWidth="1"/>
    <col min="5" max="5" width="18.875" style="0" customWidth="1"/>
    <col min="8" max="8" width="10.625" style="0" bestFit="1" customWidth="1"/>
  </cols>
  <sheetData>
    <row r="1" spans="2:5" ht="40.5" customHeight="1">
      <c r="B1" s="102" t="s">
        <v>85</v>
      </c>
      <c r="C1" s="10"/>
      <c r="D1" s="10"/>
      <c r="E1" s="10"/>
    </row>
    <row r="2" spans="1:5" ht="74.25" customHeight="1">
      <c r="A2" s="68" t="s">
        <v>121</v>
      </c>
      <c r="B2" s="89" t="s">
        <v>0</v>
      </c>
      <c r="C2" s="89" t="s">
        <v>86</v>
      </c>
      <c r="D2" s="89" t="s">
        <v>87</v>
      </c>
      <c r="E2" s="89" t="s">
        <v>88</v>
      </c>
    </row>
    <row r="3" spans="1:5" ht="15.75">
      <c r="A3" s="68">
        <v>1</v>
      </c>
      <c r="B3" s="3" t="s">
        <v>31</v>
      </c>
      <c r="C3" s="16">
        <v>75731.74</v>
      </c>
      <c r="D3" s="16">
        <v>673943.76</v>
      </c>
      <c r="E3" s="16">
        <f aca="true" t="shared" si="0" ref="E3:E36">C3/673943.76</f>
        <v>0.11237100852450953</v>
      </c>
    </row>
    <row r="4" spans="1:5" ht="18.75" customHeight="1">
      <c r="A4" s="68">
        <v>2</v>
      </c>
      <c r="B4" s="3" t="s">
        <v>16</v>
      </c>
      <c r="C4" s="48">
        <v>71685.27</v>
      </c>
      <c r="D4" s="16">
        <v>673943.76</v>
      </c>
      <c r="E4" s="16">
        <f t="shared" si="0"/>
        <v>0.10636684283566926</v>
      </c>
    </row>
    <row r="5" spans="1:5" ht="18" customHeight="1">
      <c r="A5" s="68">
        <v>3</v>
      </c>
      <c r="B5" s="3" t="s">
        <v>23</v>
      </c>
      <c r="C5" s="16">
        <v>71454.45</v>
      </c>
      <c r="D5" s="16">
        <v>673943.76</v>
      </c>
      <c r="E5" s="16">
        <f t="shared" si="0"/>
        <v>0.10602435134943604</v>
      </c>
    </row>
    <row r="6" spans="1:5" ht="15.75">
      <c r="A6" s="68">
        <v>4</v>
      </c>
      <c r="B6" s="3" t="s">
        <v>29</v>
      </c>
      <c r="C6" s="16">
        <v>41248</v>
      </c>
      <c r="D6" s="16">
        <v>673943.76</v>
      </c>
      <c r="E6" s="16">
        <f t="shared" si="0"/>
        <v>0.06120392004223023</v>
      </c>
    </row>
    <row r="7" spans="1:5" ht="15.75">
      <c r="A7" s="68">
        <v>5</v>
      </c>
      <c r="B7" s="3" t="s">
        <v>21</v>
      </c>
      <c r="C7" s="16">
        <v>39539.24</v>
      </c>
      <c r="D7" s="16">
        <v>673943.76</v>
      </c>
      <c r="E7" s="16">
        <f t="shared" si="0"/>
        <v>0.058668456252195286</v>
      </c>
    </row>
    <row r="8" spans="1:5" ht="15" customHeight="1">
      <c r="A8" s="68">
        <v>6</v>
      </c>
      <c r="B8" s="3" t="s">
        <v>26</v>
      </c>
      <c r="C8" s="16">
        <v>37090.89</v>
      </c>
      <c r="D8" s="16">
        <v>673943.76</v>
      </c>
      <c r="E8" s="16">
        <f t="shared" si="0"/>
        <v>0.05503558635219057</v>
      </c>
    </row>
    <row r="9" spans="1:5" ht="15" customHeight="1">
      <c r="A9" s="68">
        <v>7</v>
      </c>
      <c r="B9" s="3" t="s">
        <v>14</v>
      </c>
      <c r="C9" s="16">
        <v>35138.25</v>
      </c>
      <c r="D9" s="16">
        <v>673943.76</v>
      </c>
      <c r="E9" s="16">
        <f t="shared" si="0"/>
        <v>0.05213825260434194</v>
      </c>
    </row>
    <row r="10" spans="1:5" ht="15.75">
      <c r="A10" s="68">
        <v>8</v>
      </c>
      <c r="B10" s="3" t="s">
        <v>24</v>
      </c>
      <c r="C10" s="16">
        <v>29631.11</v>
      </c>
      <c r="D10" s="16">
        <v>673943.76</v>
      </c>
      <c r="E10" s="16">
        <f t="shared" si="0"/>
        <v>0.043966739895328955</v>
      </c>
    </row>
    <row r="11" spans="1:5" ht="15.75">
      <c r="A11" s="68">
        <v>9</v>
      </c>
      <c r="B11" s="3" t="s">
        <v>35</v>
      </c>
      <c r="C11" s="16">
        <v>27697.92</v>
      </c>
      <c r="D11" s="16">
        <v>673943.76</v>
      </c>
      <c r="E11" s="16">
        <f t="shared" si="0"/>
        <v>0.04109826612238386</v>
      </c>
    </row>
    <row r="12" spans="1:5" ht="17.25" customHeight="1">
      <c r="A12" s="68">
        <v>10</v>
      </c>
      <c r="B12" s="3" t="s">
        <v>34</v>
      </c>
      <c r="C12" s="32">
        <v>27400.14</v>
      </c>
      <c r="D12" s="16">
        <v>673943.76</v>
      </c>
      <c r="E12" s="16">
        <f t="shared" si="0"/>
        <v>0.04065641916470893</v>
      </c>
    </row>
    <row r="13" spans="1:5" ht="15.75">
      <c r="A13" s="68">
        <v>11</v>
      </c>
      <c r="B13" s="3" t="s">
        <v>8</v>
      </c>
      <c r="C13" s="48">
        <v>26888.28</v>
      </c>
      <c r="D13" s="16">
        <v>673943.76</v>
      </c>
      <c r="E13" s="16">
        <f t="shared" si="0"/>
        <v>0.03989691958866123</v>
      </c>
    </row>
    <row r="14" spans="1:5" ht="15.75">
      <c r="A14" s="68">
        <v>12</v>
      </c>
      <c r="B14" s="3" t="s">
        <v>10</v>
      </c>
      <c r="C14" s="91">
        <v>25557.79</v>
      </c>
      <c r="D14" s="16">
        <v>673943.76</v>
      </c>
      <c r="E14" s="16">
        <f t="shared" si="0"/>
        <v>0.037922734086891764</v>
      </c>
    </row>
    <row r="15" spans="1:5" ht="15.75">
      <c r="A15" s="68">
        <v>13</v>
      </c>
      <c r="B15" s="3" t="s">
        <v>22</v>
      </c>
      <c r="C15" s="16">
        <v>25191.77</v>
      </c>
      <c r="D15" s="16">
        <v>673943.76</v>
      </c>
      <c r="E15" s="16">
        <f t="shared" si="0"/>
        <v>0.037379632389503835</v>
      </c>
    </row>
    <row r="16" spans="1:5" ht="15" customHeight="1">
      <c r="A16" s="68">
        <v>14</v>
      </c>
      <c r="B16" s="3" t="s">
        <v>9</v>
      </c>
      <c r="C16" s="16">
        <v>21062.19</v>
      </c>
      <c r="D16" s="16">
        <v>673943.76</v>
      </c>
      <c r="E16" s="16">
        <f t="shared" si="0"/>
        <v>0.03125214780533022</v>
      </c>
    </row>
    <row r="17" spans="1:5" ht="12" customHeight="1">
      <c r="A17" s="68">
        <v>15</v>
      </c>
      <c r="B17" s="3" t="s">
        <v>12</v>
      </c>
      <c r="C17" s="16">
        <v>20824.12</v>
      </c>
      <c r="D17" s="16">
        <v>673943.76</v>
      </c>
      <c r="E17" s="16">
        <f t="shared" si="0"/>
        <v>0.03089889874490417</v>
      </c>
    </row>
    <row r="18" spans="1:5" ht="13.5" customHeight="1">
      <c r="A18" s="68">
        <v>16</v>
      </c>
      <c r="B18" s="3" t="s">
        <v>27</v>
      </c>
      <c r="C18" s="48">
        <v>19423.77</v>
      </c>
      <c r="D18" s="16">
        <v>673943.76</v>
      </c>
      <c r="E18" s="16">
        <f t="shared" si="0"/>
        <v>0.02882105474201586</v>
      </c>
    </row>
    <row r="19" spans="1:5" ht="15.75">
      <c r="A19" s="68">
        <v>17</v>
      </c>
      <c r="B19" s="3" t="s">
        <v>19</v>
      </c>
      <c r="C19" s="16">
        <v>17360.18</v>
      </c>
      <c r="D19" s="16">
        <v>673943.76</v>
      </c>
      <c r="E19" s="16">
        <f t="shared" si="0"/>
        <v>0.02575909301393339</v>
      </c>
    </row>
    <row r="20" spans="1:5" ht="15.75">
      <c r="A20" s="68">
        <v>18</v>
      </c>
      <c r="B20" s="3" t="s">
        <v>18</v>
      </c>
      <c r="C20" s="48">
        <v>13610.81</v>
      </c>
      <c r="D20" s="16">
        <v>673943.76</v>
      </c>
      <c r="E20" s="16">
        <f t="shared" si="0"/>
        <v>0.020195765296498924</v>
      </c>
    </row>
    <row r="21" spans="1:5" ht="15.75">
      <c r="A21" s="68">
        <v>19</v>
      </c>
      <c r="B21" s="3" t="s">
        <v>20</v>
      </c>
      <c r="C21" s="16">
        <v>11636.23</v>
      </c>
      <c r="D21" s="16">
        <v>673943.76</v>
      </c>
      <c r="E21" s="16">
        <f t="shared" si="0"/>
        <v>0.017265876903437758</v>
      </c>
    </row>
    <row r="22" spans="1:5" ht="15.75">
      <c r="A22" s="68">
        <v>20</v>
      </c>
      <c r="B22" s="3" t="s">
        <v>17</v>
      </c>
      <c r="C22" s="16">
        <v>9493.48</v>
      </c>
      <c r="D22" s="16">
        <v>673943.76</v>
      </c>
      <c r="E22" s="16">
        <f t="shared" si="0"/>
        <v>0.014086457303202866</v>
      </c>
    </row>
    <row r="23" spans="1:5" ht="16.5" customHeight="1">
      <c r="A23" s="68">
        <v>21</v>
      </c>
      <c r="B23" s="3" t="s">
        <v>4</v>
      </c>
      <c r="C23" s="49">
        <v>8583.99</v>
      </c>
      <c r="D23" s="16">
        <v>673943.76</v>
      </c>
      <c r="E23" s="16">
        <f t="shared" si="0"/>
        <v>0.012736953006286458</v>
      </c>
    </row>
    <row r="24" spans="1:5" ht="15.75" customHeight="1">
      <c r="A24" s="68">
        <v>22</v>
      </c>
      <c r="B24" s="3" t="s">
        <v>6</v>
      </c>
      <c r="C24" s="27">
        <v>8386.72</v>
      </c>
      <c r="D24" s="16">
        <v>673943.76</v>
      </c>
      <c r="E24" s="16">
        <f t="shared" si="0"/>
        <v>0.012444243122007688</v>
      </c>
    </row>
    <row r="25" spans="1:5" ht="18" customHeight="1">
      <c r="A25" s="68">
        <v>23</v>
      </c>
      <c r="B25" s="3" t="s">
        <v>30</v>
      </c>
      <c r="C25" s="16">
        <v>6061.97</v>
      </c>
      <c r="D25" s="16">
        <v>673943.76</v>
      </c>
      <c r="E25" s="16">
        <f t="shared" si="0"/>
        <v>0.008994771314449146</v>
      </c>
    </row>
    <row r="26" spans="1:5" ht="15.75">
      <c r="A26" s="68">
        <v>24</v>
      </c>
      <c r="B26" s="3" t="s">
        <v>33</v>
      </c>
      <c r="C26" s="16">
        <v>6057.06</v>
      </c>
      <c r="D26" s="16">
        <v>673943.76</v>
      </c>
      <c r="E26" s="16">
        <f t="shared" si="0"/>
        <v>0.008987485840064756</v>
      </c>
    </row>
    <row r="27" spans="1:5" ht="15.75">
      <c r="A27" s="68">
        <v>25</v>
      </c>
      <c r="B27" s="3" t="s">
        <v>5</v>
      </c>
      <c r="C27" s="49">
        <v>5372.58</v>
      </c>
      <c r="D27" s="16">
        <v>673943.76</v>
      </c>
      <c r="E27" s="16">
        <f t="shared" si="0"/>
        <v>0.007971852131993922</v>
      </c>
    </row>
    <row r="28" spans="1:5" ht="17.25" customHeight="1">
      <c r="A28" s="68">
        <v>26</v>
      </c>
      <c r="B28" s="3" t="s">
        <v>36</v>
      </c>
      <c r="C28" s="16">
        <v>4313.57</v>
      </c>
      <c r="D28" s="16">
        <v>673943.76</v>
      </c>
      <c r="E28" s="16">
        <f t="shared" si="0"/>
        <v>0.006400489560137777</v>
      </c>
    </row>
    <row r="29" spans="1:5" ht="15.75">
      <c r="A29" s="68">
        <v>27</v>
      </c>
      <c r="B29" s="3" t="s">
        <v>15</v>
      </c>
      <c r="C29" s="16">
        <v>1760.2</v>
      </c>
      <c r="D29" s="16">
        <v>673943.76</v>
      </c>
      <c r="E29" s="16">
        <f t="shared" si="0"/>
        <v>0.0026117906336872976</v>
      </c>
    </row>
    <row r="30" spans="1:5" ht="15.75">
      <c r="A30" s="68">
        <v>28</v>
      </c>
      <c r="B30" s="3" t="s">
        <v>11</v>
      </c>
      <c r="C30" s="16">
        <v>103.83</v>
      </c>
      <c r="D30" s="16">
        <v>673943.76</v>
      </c>
      <c r="E30" s="16">
        <f t="shared" si="0"/>
        <v>0.00015406330047480519</v>
      </c>
    </row>
    <row r="31" spans="1:5" ht="15.75">
      <c r="A31" s="68">
        <v>29</v>
      </c>
      <c r="B31" s="3" t="s">
        <v>37</v>
      </c>
      <c r="C31" s="49">
        <v>0</v>
      </c>
      <c r="D31" s="16">
        <v>673943.76</v>
      </c>
      <c r="E31" s="16">
        <f t="shared" si="0"/>
        <v>0</v>
      </c>
    </row>
    <row r="32" spans="1:5" ht="15.75">
      <c r="A32" s="68">
        <v>30</v>
      </c>
      <c r="B32" s="3" t="s">
        <v>25</v>
      </c>
      <c r="C32" s="16">
        <v>-147.28</v>
      </c>
      <c r="D32" s="16">
        <v>673943.76</v>
      </c>
      <c r="E32" s="16">
        <f t="shared" si="0"/>
        <v>-0.0002185345554649842</v>
      </c>
    </row>
    <row r="33" spans="1:5" ht="18" customHeight="1">
      <c r="A33" s="68">
        <v>31</v>
      </c>
      <c r="B33" s="3" t="s">
        <v>32</v>
      </c>
      <c r="C33" s="16">
        <v>-203.11</v>
      </c>
      <c r="D33" s="16">
        <v>673943.76</v>
      </c>
      <c r="E33" s="16">
        <f t="shared" si="0"/>
        <v>-0.0003013752957665192</v>
      </c>
    </row>
    <row r="34" spans="1:5" ht="15.75">
      <c r="A34" s="68">
        <v>32</v>
      </c>
      <c r="B34" s="3" t="s">
        <v>13</v>
      </c>
      <c r="C34" s="16">
        <v>-1150.85</v>
      </c>
      <c r="D34" s="16">
        <v>673943.76</v>
      </c>
      <c r="E34" s="16">
        <f t="shared" si="0"/>
        <v>-0.001707635070321001</v>
      </c>
    </row>
    <row r="35" spans="1:5" ht="15.75">
      <c r="A35" s="68">
        <v>33</v>
      </c>
      <c r="B35" s="3" t="s">
        <v>7</v>
      </c>
      <c r="C35" s="16">
        <v>-5548.7</v>
      </c>
      <c r="D35" s="16">
        <v>673943.76</v>
      </c>
      <c r="E35" s="16">
        <f t="shared" si="0"/>
        <v>-0.008233179575696345</v>
      </c>
    </row>
    <row r="36" spans="1:5" ht="15.75">
      <c r="A36" s="68">
        <v>34</v>
      </c>
      <c r="B36" s="3" t="s">
        <v>28</v>
      </c>
      <c r="C36" s="16">
        <v>-7311.85</v>
      </c>
      <c r="D36" s="16">
        <v>673943.76</v>
      </c>
      <c r="E36" s="16">
        <f t="shared" si="0"/>
        <v>-0.010849347429227626</v>
      </c>
    </row>
    <row r="37" spans="1:8" ht="15.75">
      <c r="A37" s="24"/>
      <c r="B37" s="22" t="s">
        <v>62</v>
      </c>
      <c r="C37" s="21">
        <f>SUM(C3:C36)</f>
        <v>673943.7599999999</v>
      </c>
      <c r="D37" s="16"/>
      <c r="E37" s="16"/>
      <c r="H37" s="17"/>
    </row>
    <row r="38" spans="1:5" ht="40.5">
      <c r="A38" s="44"/>
      <c r="B38" s="117" t="s">
        <v>89</v>
      </c>
      <c r="C38" s="69"/>
      <c r="D38" s="69"/>
      <c r="E38" s="69"/>
    </row>
    <row r="39" spans="1:5" ht="63.75">
      <c r="A39" s="68" t="s">
        <v>121</v>
      </c>
      <c r="B39" s="89" t="s">
        <v>46</v>
      </c>
      <c r="C39" s="89" t="s">
        <v>86</v>
      </c>
      <c r="D39" s="89" t="s">
        <v>87</v>
      </c>
      <c r="E39" s="6" t="s">
        <v>88</v>
      </c>
    </row>
    <row r="40" spans="1:5" ht="27.75" customHeight="1">
      <c r="A40" s="68">
        <v>1</v>
      </c>
      <c r="B40" s="3" t="s">
        <v>39</v>
      </c>
      <c r="C40" s="27">
        <v>223870.57</v>
      </c>
      <c r="D40" s="26">
        <v>509890.5</v>
      </c>
      <c r="E40" s="16">
        <f>C40/509890.5</f>
        <v>0.4390561699031459</v>
      </c>
    </row>
    <row r="41" spans="1:5" ht="20.25" customHeight="1">
      <c r="A41" s="68">
        <v>2</v>
      </c>
      <c r="B41" s="3" t="s">
        <v>41</v>
      </c>
      <c r="C41" s="16">
        <v>148101.22</v>
      </c>
      <c r="D41" s="26">
        <v>509890.5</v>
      </c>
      <c r="E41" s="16">
        <f>C41/509890.5</f>
        <v>0.2904569118271472</v>
      </c>
    </row>
    <row r="42" spans="1:5" ht="23.25" customHeight="1">
      <c r="A42" s="68">
        <v>3</v>
      </c>
      <c r="B42" s="3" t="s">
        <v>40</v>
      </c>
      <c r="C42" s="16">
        <v>93709.33</v>
      </c>
      <c r="D42" s="26">
        <v>509890.5</v>
      </c>
      <c r="E42" s="16">
        <f>C42/509890.5</f>
        <v>0.1837832436572166</v>
      </c>
    </row>
    <row r="43" spans="1:5" ht="21.75" customHeight="1">
      <c r="A43" s="68">
        <v>4</v>
      </c>
      <c r="B43" s="3" t="s">
        <v>38</v>
      </c>
      <c r="C43" s="16">
        <v>44209.38</v>
      </c>
      <c r="D43" s="26">
        <v>509890.5</v>
      </c>
      <c r="E43" s="16">
        <f>C43/509890.5</f>
        <v>0.08670367461249032</v>
      </c>
    </row>
    <row r="44" spans="1:5" ht="15.75">
      <c r="A44" s="24"/>
      <c r="B44" s="22" t="s">
        <v>62</v>
      </c>
      <c r="C44" s="19">
        <f>SUM(C40:C43)</f>
        <v>509890.50000000006</v>
      </c>
      <c r="D44" s="33"/>
      <c r="E44" s="33"/>
    </row>
    <row r="45" spans="2:5" ht="12.75">
      <c r="B45" s="10"/>
      <c r="C45" s="10"/>
      <c r="D45" s="10"/>
      <c r="E45" s="10"/>
    </row>
    <row r="46" spans="2:5" ht="15.75">
      <c r="B46" s="31"/>
      <c r="C46" s="10"/>
      <c r="D46" s="10"/>
      <c r="E46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3">
      <selection activeCell="B6" sqref="B6"/>
    </sheetView>
  </sheetViews>
  <sheetFormatPr defaultColWidth="9.00390625" defaultRowHeight="12.75"/>
  <cols>
    <col min="1" max="1" width="7.375" style="0" customWidth="1"/>
    <col min="2" max="2" width="69.875" style="0" customWidth="1"/>
    <col min="3" max="3" width="16.125" style="0" customWidth="1"/>
    <col min="4" max="4" width="16.25390625" style="0" customWidth="1"/>
    <col min="5" max="5" width="17.75390625" style="0" customWidth="1"/>
  </cols>
  <sheetData>
    <row r="1" spans="2:5" ht="40.5">
      <c r="B1" s="102" t="s">
        <v>51</v>
      </c>
      <c r="C1" s="10"/>
      <c r="D1" s="10"/>
      <c r="E1" s="10"/>
    </row>
    <row r="2" spans="1:5" ht="120.75" customHeight="1">
      <c r="A2" s="68" t="s">
        <v>121</v>
      </c>
      <c r="B2" s="89" t="s">
        <v>0</v>
      </c>
      <c r="C2" s="89" t="s">
        <v>53</v>
      </c>
      <c r="D2" s="89" t="s">
        <v>55</v>
      </c>
      <c r="E2" s="89" t="s">
        <v>54</v>
      </c>
    </row>
    <row r="3" spans="1:11" ht="15.75">
      <c r="A3" s="68">
        <v>1</v>
      </c>
      <c r="B3" s="12" t="s">
        <v>28</v>
      </c>
      <c r="C3" s="15">
        <v>3543.68</v>
      </c>
      <c r="D3" s="15">
        <v>7457.47</v>
      </c>
      <c r="E3" s="15">
        <v>0.48</v>
      </c>
      <c r="F3" s="13"/>
      <c r="G3" s="13"/>
      <c r="H3" s="13"/>
      <c r="I3" s="13"/>
      <c r="J3" s="13"/>
      <c r="K3" s="13"/>
    </row>
    <row r="4" spans="1:5" s="13" customFormat="1" ht="15.75">
      <c r="A4" s="71">
        <v>2</v>
      </c>
      <c r="B4" s="12" t="s">
        <v>16</v>
      </c>
      <c r="C4" s="30">
        <v>1457.06</v>
      </c>
      <c r="D4" s="15">
        <v>7457.47</v>
      </c>
      <c r="E4" s="15">
        <v>0.2</v>
      </c>
    </row>
    <row r="5" spans="1:11" ht="15.75">
      <c r="A5" s="68">
        <v>3</v>
      </c>
      <c r="B5" s="12" t="s">
        <v>6</v>
      </c>
      <c r="C5" s="30">
        <v>475.9</v>
      </c>
      <c r="D5" s="15">
        <v>7457.47</v>
      </c>
      <c r="E5" s="15">
        <v>0.06</v>
      </c>
      <c r="F5" s="13"/>
      <c r="G5" s="13"/>
      <c r="H5" s="13"/>
      <c r="I5" s="13"/>
      <c r="J5" s="13"/>
      <c r="K5" s="13"/>
    </row>
    <row r="6" spans="1:11" ht="18.75" customHeight="1">
      <c r="A6" s="68">
        <v>4</v>
      </c>
      <c r="B6" s="12" t="s">
        <v>11</v>
      </c>
      <c r="C6" s="30">
        <v>437.2</v>
      </c>
      <c r="D6" s="15">
        <v>7457.47</v>
      </c>
      <c r="E6" s="15">
        <v>0.06</v>
      </c>
      <c r="F6" s="13"/>
      <c r="G6" s="13"/>
      <c r="H6" s="13"/>
      <c r="I6" s="13"/>
      <c r="J6" s="13"/>
      <c r="K6" s="13"/>
    </row>
    <row r="7" spans="1:11" ht="15.75">
      <c r="A7" s="68">
        <v>5</v>
      </c>
      <c r="B7" s="3" t="s">
        <v>17</v>
      </c>
      <c r="C7" s="14">
        <v>331.9</v>
      </c>
      <c r="D7" s="15">
        <v>7457.47</v>
      </c>
      <c r="E7" s="15">
        <v>0.04</v>
      </c>
      <c r="F7" s="13"/>
      <c r="G7" s="13"/>
      <c r="H7" s="13"/>
      <c r="I7" s="13"/>
      <c r="J7" s="13"/>
      <c r="K7" s="13"/>
    </row>
    <row r="8" spans="1:11" ht="16.5" customHeight="1">
      <c r="A8" s="68">
        <v>6</v>
      </c>
      <c r="B8" s="12" t="s">
        <v>32</v>
      </c>
      <c r="C8" s="30">
        <v>216.6</v>
      </c>
      <c r="D8" s="15">
        <v>7457.47</v>
      </c>
      <c r="E8" s="15">
        <v>0.03</v>
      </c>
      <c r="F8" s="13"/>
      <c r="G8" s="13"/>
      <c r="H8" s="13"/>
      <c r="I8" s="13"/>
      <c r="J8" s="13"/>
      <c r="K8" s="13"/>
    </row>
    <row r="9" spans="1:11" ht="16.5" customHeight="1">
      <c r="A9" s="68">
        <v>7</v>
      </c>
      <c r="B9" s="12" t="s">
        <v>30</v>
      </c>
      <c r="C9" s="30">
        <v>215.6</v>
      </c>
      <c r="D9" s="15">
        <v>7457.47</v>
      </c>
      <c r="E9" s="15">
        <v>0.03</v>
      </c>
      <c r="F9" s="13"/>
      <c r="G9" s="13"/>
      <c r="H9" s="13"/>
      <c r="I9" s="13"/>
      <c r="J9" s="13"/>
      <c r="K9" s="13"/>
    </row>
    <row r="10" spans="1:11" ht="15.75">
      <c r="A10" s="68">
        <v>8</v>
      </c>
      <c r="B10" s="12" t="s">
        <v>14</v>
      </c>
      <c r="C10" s="30">
        <v>200</v>
      </c>
      <c r="D10" s="15">
        <v>7457.47</v>
      </c>
      <c r="E10" s="15">
        <v>0.03</v>
      </c>
      <c r="F10" s="13"/>
      <c r="G10" s="13"/>
      <c r="H10" s="13"/>
      <c r="I10" s="13"/>
      <c r="J10" s="13"/>
      <c r="K10" s="13"/>
    </row>
    <row r="11" spans="1:11" ht="15.75">
      <c r="A11" s="68">
        <v>9</v>
      </c>
      <c r="B11" s="12" t="s">
        <v>15</v>
      </c>
      <c r="C11" s="30">
        <v>200</v>
      </c>
      <c r="D11" s="15">
        <v>7457.47</v>
      </c>
      <c r="E11" s="15">
        <v>0.03</v>
      </c>
      <c r="F11" s="13"/>
      <c r="G11" s="13"/>
      <c r="H11" s="13"/>
      <c r="I11" s="13"/>
      <c r="J11" s="13"/>
      <c r="K11" s="13"/>
    </row>
    <row r="12" spans="1:11" ht="15.75">
      <c r="A12" s="68">
        <v>10</v>
      </c>
      <c r="B12" s="12" t="s">
        <v>20</v>
      </c>
      <c r="C12" s="30">
        <v>170</v>
      </c>
      <c r="D12" s="15">
        <v>7457.47</v>
      </c>
      <c r="E12" s="15">
        <v>0.02</v>
      </c>
      <c r="F12" s="13"/>
      <c r="G12" s="13"/>
      <c r="H12" s="13"/>
      <c r="I12" s="13"/>
      <c r="J12" s="13"/>
      <c r="K12" s="13"/>
    </row>
    <row r="13" spans="1:11" ht="15.75">
      <c r="A13" s="68">
        <v>11</v>
      </c>
      <c r="B13" s="12" t="s">
        <v>36</v>
      </c>
      <c r="C13" s="30">
        <v>160</v>
      </c>
      <c r="D13" s="15">
        <v>7457.47</v>
      </c>
      <c r="E13" s="15">
        <v>0.02</v>
      </c>
      <c r="F13" s="13"/>
      <c r="G13" s="13"/>
      <c r="H13" s="13"/>
      <c r="I13" s="13"/>
      <c r="J13" s="13"/>
      <c r="K13" s="13"/>
    </row>
    <row r="14" spans="1:11" ht="15.75" customHeight="1">
      <c r="A14" s="68">
        <v>12</v>
      </c>
      <c r="B14" s="12" t="s">
        <v>25</v>
      </c>
      <c r="C14" s="30">
        <v>49.53</v>
      </c>
      <c r="D14" s="15">
        <v>7457.47</v>
      </c>
      <c r="E14" s="15">
        <v>0.01</v>
      </c>
      <c r="F14" s="13"/>
      <c r="G14" s="13"/>
      <c r="H14" s="13"/>
      <c r="I14" s="13"/>
      <c r="J14" s="13"/>
      <c r="K14" s="13"/>
    </row>
    <row r="15" spans="2:5" ht="15.75">
      <c r="B15" s="70" t="s">
        <v>56</v>
      </c>
      <c r="C15" s="19">
        <v>7457.47</v>
      </c>
      <c r="D15" s="18"/>
      <c r="E15" s="18"/>
    </row>
    <row r="16" spans="1:5" ht="48" customHeight="1">
      <c r="A16" s="61"/>
      <c r="B16" s="116" t="s">
        <v>52</v>
      </c>
      <c r="C16" s="67"/>
      <c r="D16" s="67"/>
      <c r="E16" s="67"/>
    </row>
    <row r="17" spans="1:5" ht="125.25" customHeight="1">
      <c r="A17" s="68" t="s">
        <v>121</v>
      </c>
      <c r="B17" s="89" t="s">
        <v>46</v>
      </c>
      <c r="C17" s="89" t="s">
        <v>53</v>
      </c>
      <c r="D17" s="89" t="s">
        <v>55</v>
      </c>
      <c r="E17" s="89" t="s">
        <v>54</v>
      </c>
    </row>
    <row r="18" spans="1:5" ht="21" customHeight="1">
      <c r="A18" s="68">
        <v>1</v>
      </c>
      <c r="B18" s="3" t="s">
        <v>40</v>
      </c>
      <c r="C18" s="26">
        <v>4229.111</v>
      </c>
      <c r="D18" s="16">
        <v>7457.47</v>
      </c>
      <c r="E18" s="16">
        <v>0.57</v>
      </c>
    </row>
    <row r="19" spans="1:5" ht="17.25" customHeight="1">
      <c r="A19" s="71">
        <v>2</v>
      </c>
      <c r="B19" s="3" t="s">
        <v>39</v>
      </c>
      <c r="C19" s="26">
        <v>2641.76</v>
      </c>
      <c r="D19" s="16">
        <v>7457.47</v>
      </c>
      <c r="E19" s="16">
        <v>0.35</v>
      </c>
    </row>
    <row r="20" spans="1:5" ht="20.25" customHeight="1">
      <c r="A20" s="68">
        <v>3</v>
      </c>
      <c r="B20" s="3" t="s">
        <v>41</v>
      </c>
      <c r="C20" s="16">
        <v>370</v>
      </c>
      <c r="D20" s="16">
        <v>7457.47</v>
      </c>
      <c r="E20" s="16">
        <v>0.05</v>
      </c>
    </row>
    <row r="21" spans="1:5" ht="15" customHeight="1">
      <c r="A21" s="68">
        <v>4</v>
      </c>
      <c r="B21" s="3" t="s">
        <v>38</v>
      </c>
      <c r="C21" s="16">
        <v>216.6</v>
      </c>
      <c r="D21" s="16">
        <v>7457.47</v>
      </c>
      <c r="E21" s="16">
        <v>0.03</v>
      </c>
    </row>
    <row r="22" spans="1:5" ht="15.75">
      <c r="A22" s="24"/>
      <c r="B22" s="12" t="s">
        <v>56</v>
      </c>
      <c r="C22" s="19">
        <v>7457.47</v>
      </c>
      <c r="D22" s="25"/>
      <c r="E22" s="25"/>
    </row>
    <row r="23" spans="2:5" ht="12.75">
      <c r="B23" s="10"/>
      <c r="C23" s="10"/>
      <c r="D23" s="10"/>
      <c r="E23" s="10"/>
    </row>
    <row r="24" spans="2:5" ht="15.75">
      <c r="B24" s="11"/>
      <c r="E24" s="1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20"/>
  <sheetViews>
    <sheetView zoomScale="80" zoomScaleNormal="80" workbookViewId="0" topLeftCell="A34">
      <selection activeCell="F38" sqref="F38"/>
    </sheetView>
  </sheetViews>
  <sheetFormatPr defaultColWidth="9.00390625" defaultRowHeight="12.75"/>
  <cols>
    <col min="1" max="1" width="7.625" style="0" customWidth="1"/>
    <col min="2" max="2" width="59.375" style="0" customWidth="1"/>
    <col min="3" max="3" width="23.00390625" style="0" customWidth="1"/>
    <col min="4" max="4" width="16.75390625" style="0" customWidth="1"/>
    <col min="5" max="5" width="19.375" style="0" customWidth="1"/>
    <col min="6" max="6" width="18.00390625" style="0" customWidth="1"/>
    <col min="7" max="7" width="17.125" style="0" customWidth="1"/>
    <col min="8" max="10" width="14.25390625" style="0" customWidth="1"/>
    <col min="11" max="11" width="15.00390625" style="0" customWidth="1"/>
  </cols>
  <sheetData>
    <row r="1" spans="2:6" ht="40.5">
      <c r="B1" s="102" t="s">
        <v>126</v>
      </c>
      <c r="C1" s="10"/>
      <c r="D1" s="10"/>
      <c r="E1" s="10"/>
      <c r="F1" s="10"/>
    </row>
    <row r="2" spans="1:11" ht="140.25" customHeight="1">
      <c r="A2" s="68" t="s">
        <v>121</v>
      </c>
      <c r="B2" s="89" t="s">
        <v>0</v>
      </c>
      <c r="C2" s="89" t="s">
        <v>63</v>
      </c>
      <c r="D2" s="89" t="s">
        <v>64</v>
      </c>
      <c r="E2" s="89" t="s">
        <v>65</v>
      </c>
      <c r="F2" s="89" t="s">
        <v>67</v>
      </c>
      <c r="G2" s="89" t="s">
        <v>66</v>
      </c>
      <c r="H2" s="89" t="s">
        <v>68</v>
      </c>
      <c r="I2" s="89" t="s">
        <v>124</v>
      </c>
      <c r="J2" s="89" t="s">
        <v>125</v>
      </c>
      <c r="K2" s="89" t="s">
        <v>69</v>
      </c>
    </row>
    <row r="3" spans="1:11" ht="15.75">
      <c r="A3" s="68">
        <v>1</v>
      </c>
      <c r="B3" s="3" t="s">
        <v>31</v>
      </c>
      <c r="C3" s="4">
        <v>106</v>
      </c>
      <c r="D3" s="4">
        <v>4442</v>
      </c>
      <c r="E3" s="4">
        <v>210</v>
      </c>
      <c r="F3" s="25">
        <v>5375</v>
      </c>
      <c r="G3" s="26">
        <v>5</v>
      </c>
      <c r="H3" s="26">
        <v>585</v>
      </c>
      <c r="I3" s="26">
        <v>750</v>
      </c>
      <c r="J3" s="26">
        <v>2699</v>
      </c>
      <c r="K3" s="27">
        <f aca="true" t="shared" si="0" ref="K3:K36">C3/D3+E3/F3+G3/H3+I3/J3</f>
        <v>0.3493605972617436</v>
      </c>
    </row>
    <row r="4" spans="1:11" ht="15.75">
      <c r="A4" s="68">
        <v>2</v>
      </c>
      <c r="B4" s="3" t="s">
        <v>13</v>
      </c>
      <c r="C4" s="4">
        <v>63</v>
      </c>
      <c r="D4" s="4">
        <v>4442</v>
      </c>
      <c r="E4" s="4">
        <v>8</v>
      </c>
      <c r="F4" s="25">
        <v>5375</v>
      </c>
      <c r="G4" s="26">
        <v>3</v>
      </c>
      <c r="H4" s="26">
        <v>585</v>
      </c>
      <c r="I4" s="26">
        <v>558</v>
      </c>
      <c r="J4" s="26">
        <v>2699</v>
      </c>
      <c r="K4" s="27">
        <f t="shared" si="0"/>
        <v>0.2275426159979094</v>
      </c>
    </row>
    <row r="5" spans="1:11" ht="15.75">
      <c r="A5" s="68">
        <v>3</v>
      </c>
      <c r="B5" s="3" t="s">
        <v>29</v>
      </c>
      <c r="C5" s="4">
        <v>240</v>
      </c>
      <c r="D5" s="4">
        <v>4442</v>
      </c>
      <c r="E5" s="4">
        <v>116</v>
      </c>
      <c r="F5" s="25">
        <v>5375</v>
      </c>
      <c r="G5" s="26">
        <v>1</v>
      </c>
      <c r="H5" s="26">
        <v>585</v>
      </c>
      <c r="I5" s="26">
        <v>304</v>
      </c>
      <c r="J5" s="26">
        <v>2699</v>
      </c>
      <c r="K5" s="27">
        <f t="shared" si="0"/>
        <v>0.18995482240556266</v>
      </c>
    </row>
    <row r="6" spans="1:11" ht="15.75">
      <c r="A6" s="68">
        <v>4</v>
      </c>
      <c r="B6" s="3" t="s">
        <v>10</v>
      </c>
      <c r="C6" s="4">
        <v>211</v>
      </c>
      <c r="D6" s="4">
        <v>4442</v>
      </c>
      <c r="E6" s="4">
        <v>12</v>
      </c>
      <c r="F6" s="25">
        <v>5375</v>
      </c>
      <c r="G6" s="26">
        <v>6</v>
      </c>
      <c r="H6" s="26">
        <v>585</v>
      </c>
      <c r="I6" s="26">
        <v>252</v>
      </c>
      <c r="J6" s="26">
        <v>2699</v>
      </c>
      <c r="K6" s="27">
        <f t="shared" si="0"/>
        <v>0.1533580080572735</v>
      </c>
    </row>
    <row r="7" spans="1:11" ht="15.75" customHeight="1">
      <c r="A7" s="68">
        <v>5</v>
      </c>
      <c r="B7" s="3" t="s">
        <v>28</v>
      </c>
      <c r="C7" s="77">
        <v>153</v>
      </c>
      <c r="D7" s="78">
        <v>4442</v>
      </c>
      <c r="E7" s="78">
        <v>5</v>
      </c>
      <c r="F7" s="78">
        <v>5375</v>
      </c>
      <c r="G7" s="78">
        <v>4</v>
      </c>
      <c r="H7" s="79">
        <v>585</v>
      </c>
      <c r="I7" s="80">
        <v>285</v>
      </c>
      <c r="J7" s="26">
        <v>2699</v>
      </c>
      <c r="K7" s="27">
        <f t="shared" si="0"/>
        <v>0.14780644825566563</v>
      </c>
    </row>
    <row r="8" spans="1:11" ht="15.75">
      <c r="A8" s="68">
        <v>6</v>
      </c>
      <c r="B8" s="3" t="s">
        <v>14</v>
      </c>
      <c r="C8" s="4">
        <v>316</v>
      </c>
      <c r="D8" s="4">
        <v>4442</v>
      </c>
      <c r="E8" s="4">
        <v>117</v>
      </c>
      <c r="F8" s="25">
        <v>5375</v>
      </c>
      <c r="G8" s="26">
        <v>6</v>
      </c>
      <c r="H8" s="26">
        <v>585</v>
      </c>
      <c r="I8" s="26">
        <v>81</v>
      </c>
      <c r="J8" s="26">
        <v>2699</v>
      </c>
      <c r="K8" s="27">
        <f t="shared" si="0"/>
        <v>0.13317409386432333</v>
      </c>
    </row>
    <row r="9" spans="1:11" ht="15.75">
      <c r="A9" s="68">
        <v>7</v>
      </c>
      <c r="B9" s="3" t="s">
        <v>20</v>
      </c>
      <c r="C9" s="4">
        <v>208</v>
      </c>
      <c r="D9" s="4">
        <v>4442</v>
      </c>
      <c r="E9" s="4">
        <v>2</v>
      </c>
      <c r="F9" s="25">
        <v>5375</v>
      </c>
      <c r="G9" s="26">
        <v>1</v>
      </c>
      <c r="H9" s="26">
        <v>585</v>
      </c>
      <c r="I9" s="26">
        <v>196</v>
      </c>
      <c r="J9" s="26">
        <v>2699</v>
      </c>
      <c r="K9" s="27">
        <f t="shared" si="0"/>
        <v>0.1215267375969665</v>
      </c>
    </row>
    <row r="10" spans="1:11" ht="18" customHeight="1">
      <c r="A10" s="68">
        <v>8</v>
      </c>
      <c r="B10" s="3" t="s">
        <v>23</v>
      </c>
      <c r="C10" s="4">
        <v>157</v>
      </c>
      <c r="D10" s="4">
        <v>4442</v>
      </c>
      <c r="E10" s="4">
        <v>4</v>
      </c>
      <c r="F10" s="25">
        <v>5375</v>
      </c>
      <c r="G10" s="26">
        <v>3</v>
      </c>
      <c r="H10" s="26">
        <v>585</v>
      </c>
      <c r="I10" s="26">
        <v>180</v>
      </c>
      <c r="J10" s="26">
        <v>2699</v>
      </c>
      <c r="K10" s="27">
        <f t="shared" si="0"/>
        <v>0.10790819778943675</v>
      </c>
    </row>
    <row r="11" spans="1:11" ht="15.75">
      <c r="A11" s="68">
        <v>9</v>
      </c>
      <c r="B11" s="3" t="s">
        <v>22</v>
      </c>
      <c r="C11" s="4">
        <v>181</v>
      </c>
      <c r="D11" s="4">
        <v>4442</v>
      </c>
      <c r="E11" s="4">
        <v>55</v>
      </c>
      <c r="F11" s="25">
        <v>5375</v>
      </c>
      <c r="G11" s="26">
        <v>8</v>
      </c>
      <c r="H11" s="26">
        <v>585</v>
      </c>
      <c r="I11" s="26">
        <v>103</v>
      </c>
      <c r="J11" s="26">
        <v>2699</v>
      </c>
      <c r="K11" s="27">
        <f t="shared" si="0"/>
        <v>0.1028174652176281</v>
      </c>
    </row>
    <row r="12" spans="1:11" ht="15.75">
      <c r="A12" s="68">
        <v>10</v>
      </c>
      <c r="B12" s="3" t="s">
        <v>36</v>
      </c>
      <c r="C12" s="4">
        <v>297</v>
      </c>
      <c r="D12" s="4">
        <v>4442</v>
      </c>
      <c r="E12" s="4">
        <v>3</v>
      </c>
      <c r="F12" s="25">
        <v>5375</v>
      </c>
      <c r="G12" s="26">
        <v>2</v>
      </c>
      <c r="H12" s="26">
        <v>585</v>
      </c>
      <c r="I12" s="26">
        <v>85</v>
      </c>
      <c r="J12" s="26">
        <v>2699</v>
      </c>
      <c r="K12" s="27">
        <f t="shared" si="0"/>
        <v>0.10233186253885876</v>
      </c>
    </row>
    <row r="13" spans="1:11" ht="15.75">
      <c r="A13" s="68">
        <v>11</v>
      </c>
      <c r="B13" s="3" t="s">
        <v>26</v>
      </c>
      <c r="C13" s="4">
        <v>114</v>
      </c>
      <c r="D13" s="4">
        <v>4442</v>
      </c>
      <c r="E13" s="4">
        <v>0</v>
      </c>
      <c r="F13" s="25">
        <v>5375</v>
      </c>
      <c r="G13" s="26">
        <v>0</v>
      </c>
      <c r="H13" s="26">
        <v>585</v>
      </c>
      <c r="I13" s="26">
        <v>204</v>
      </c>
      <c r="J13" s="26">
        <v>2699</v>
      </c>
      <c r="K13" s="27">
        <f t="shared" si="0"/>
        <v>0.10124766472615884</v>
      </c>
    </row>
    <row r="14" spans="1:11" ht="15.75">
      <c r="A14" s="68">
        <v>12</v>
      </c>
      <c r="B14" s="3" t="s">
        <v>16</v>
      </c>
      <c r="C14" s="53">
        <v>149</v>
      </c>
      <c r="D14" s="54">
        <v>4442</v>
      </c>
      <c r="E14" s="54">
        <v>6</v>
      </c>
      <c r="F14" s="55">
        <v>5375</v>
      </c>
      <c r="G14" s="59">
        <v>4</v>
      </c>
      <c r="H14" s="60">
        <v>585</v>
      </c>
      <c r="I14" s="72">
        <v>152</v>
      </c>
      <c r="J14" s="26">
        <v>2699</v>
      </c>
      <c r="K14" s="27">
        <f t="shared" si="0"/>
        <v>0.09781448930593485</v>
      </c>
    </row>
    <row r="15" spans="1:11" ht="15.75">
      <c r="A15" s="68">
        <v>13</v>
      </c>
      <c r="B15" s="3" t="s">
        <v>19</v>
      </c>
      <c r="C15" s="4">
        <v>123</v>
      </c>
      <c r="D15" s="4">
        <v>4442</v>
      </c>
      <c r="E15" s="4">
        <v>9</v>
      </c>
      <c r="F15" s="25">
        <v>5375</v>
      </c>
      <c r="G15" s="26">
        <v>4</v>
      </c>
      <c r="H15" s="26">
        <v>585</v>
      </c>
      <c r="I15" s="26">
        <v>163</v>
      </c>
      <c r="J15" s="26">
        <v>2699</v>
      </c>
      <c r="K15" s="27">
        <f t="shared" si="0"/>
        <v>0.0965949931196825</v>
      </c>
    </row>
    <row r="16" spans="1:11" ht="15.75">
      <c r="A16" s="68">
        <v>14</v>
      </c>
      <c r="B16" s="3" t="s">
        <v>35</v>
      </c>
      <c r="C16" s="4">
        <v>28</v>
      </c>
      <c r="D16" s="4">
        <v>4442</v>
      </c>
      <c r="E16" s="4">
        <v>2</v>
      </c>
      <c r="F16" s="25">
        <v>5375</v>
      </c>
      <c r="G16" s="26">
        <v>2</v>
      </c>
      <c r="H16" s="26">
        <v>585</v>
      </c>
      <c r="I16" s="26">
        <v>219</v>
      </c>
      <c r="J16" s="26">
        <v>2699</v>
      </c>
      <c r="K16" s="27">
        <f t="shared" si="0"/>
        <v>0.09123552674270755</v>
      </c>
    </row>
    <row r="17" spans="1:11" ht="31.5">
      <c r="A17" s="68">
        <v>15</v>
      </c>
      <c r="B17" s="3" t="s">
        <v>6</v>
      </c>
      <c r="C17" s="4">
        <v>195</v>
      </c>
      <c r="D17" s="4">
        <v>4442</v>
      </c>
      <c r="E17" s="4">
        <v>25</v>
      </c>
      <c r="F17" s="25">
        <v>5375</v>
      </c>
      <c r="G17" s="26">
        <v>13</v>
      </c>
      <c r="H17" s="26">
        <v>585</v>
      </c>
      <c r="I17" s="26">
        <v>41</v>
      </c>
      <c r="J17" s="26">
        <v>2699</v>
      </c>
      <c r="K17" s="27">
        <f t="shared" si="0"/>
        <v>0.08596334095404505</v>
      </c>
    </row>
    <row r="18" spans="1:11" ht="15.75">
      <c r="A18" s="68">
        <v>16</v>
      </c>
      <c r="B18" s="3" t="s">
        <v>5</v>
      </c>
      <c r="C18" s="4">
        <v>83</v>
      </c>
      <c r="D18" s="4">
        <v>4442</v>
      </c>
      <c r="E18" s="4">
        <v>6</v>
      </c>
      <c r="F18" s="25">
        <v>5375</v>
      </c>
      <c r="G18" s="26">
        <v>1</v>
      </c>
      <c r="H18" s="26">
        <v>585</v>
      </c>
      <c r="I18" s="26">
        <v>155</v>
      </c>
      <c r="J18" s="26">
        <v>2699</v>
      </c>
      <c r="K18" s="27">
        <f t="shared" si="0"/>
        <v>0.07893963496934982</v>
      </c>
    </row>
    <row r="19" spans="1:11" ht="31.5">
      <c r="A19" s="68">
        <v>17</v>
      </c>
      <c r="B19" s="3" t="s">
        <v>4</v>
      </c>
      <c r="C19" s="4">
        <v>159</v>
      </c>
      <c r="D19" s="4">
        <v>4442</v>
      </c>
      <c r="E19" s="4">
        <v>0</v>
      </c>
      <c r="F19" s="25">
        <v>5375</v>
      </c>
      <c r="G19" s="26">
        <v>0</v>
      </c>
      <c r="H19" s="26">
        <v>585</v>
      </c>
      <c r="I19" s="26">
        <v>94</v>
      </c>
      <c r="J19" s="26">
        <v>2699</v>
      </c>
      <c r="K19" s="27">
        <f t="shared" si="0"/>
        <v>0.07062240104602918</v>
      </c>
    </row>
    <row r="20" spans="1:11" ht="15.75">
      <c r="A20" s="68">
        <v>18</v>
      </c>
      <c r="B20" s="3" t="s">
        <v>15</v>
      </c>
      <c r="C20" s="4">
        <v>90</v>
      </c>
      <c r="D20" s="4">
        <v>4442</v>
      </c>
      <c r="E20" s="4">
        <v>8</v>
      </c>
      <c r="F20" s="25">
        <v>5375</v>
      </c>
      <c r="G20" s="26">
        <v>5</v>
      </c>
      <c r="H20" s="26">
        <v>585</v>
      </c>
      <c r="I20" s="26">
        <v>107</v>
      </c>
      <c r="J20" s="26">
        <v>2699</v>
      </c>
      <c r="K20" s="27">
        <f t="shared" si="0"/>
        <v>0.06994083697743828</v>
      </c>
    </row>
    <row r="21" spans="1:11" ht="15.75">
      <c r="A21" s="68">
        <v>19</v>
      </c>
      <c r="B21" s="3" t="s">
        <v>32</v>
      </c>
      <c r="C21" s="4">
        <v>137</v>
      </c>
      <c r="D21" s="4">
        <v>4442</v>
      </c>
      <c r="E21" s="4">
        <v>24</v>
      </c>
      <c r="F21" s="25">
        <v>5375</v>
      </c>
      <c r="G21" s="26">
        <v>1</v>
      </c>
      <c r="H21" s="26">
        <v>585</v>
      </c>
      <c r="I21" s="26">
        <v>80</v>
      </c>
      <c r="J21" s="26">
        <v>2699</v>
      </c>
      <c r="K21" s="27">
        <f t="shared" si="0"/>
        <v>0.06665708870062177</v>
      </c>
    </row>
    <row r="22" spans="1:11" ht="15.75">
      <c r="A22" s="68">
        <v>20</v>
      </c>
      <c r="B22" s="3" t="s">
        <v>18</v>
      </c>
      <c r="C22" s="4">
        <v>207</v>
      </c>
      <c r="D22" s="4">
        <v>4442</v>
      </c>
      <c r="E22" s="4">
        <v>2</v>
      </c>
      <c r="F22" s="25">
        <v>5375</v>
      </c>
      <c r="G22" s="26">
        <v>1</v>
      </c>
      <c r="H22" s="26">
        <v>585</v>
      </c>
      <c r="I22" s="26">
        <v>36</v>
      </c>
      <c r="J22" s="26">
        <v>2699</v>
      </c>
      <c r="K22" s="27">
        <f t="shared" si="0"/>
        <v>0.06202039851395361</v>
      </c>
    </row>
    <row r="23" spans="1:11" ht="15.75">
      <c r="A23" s="68">
        <v>21</v>
      </c>
      <c r="B23" s="3" t="s">
        <v>34</v>
      </c>
      <c r="C23" s="53">
        <v>87</v>
      </c>
      <c r="D23" s="54">
        <v>4442</v>
      </c>
      <c r="E23" s="54">
        <v>0</v>
      </c>
      <c r="F23" s="55">
        <v>5375</v>
      </c>
      <c r="G23" s="59">
        <v>0</v>
      </c>
      <c r="H23" s="60">
        <v>585</v>
      </c>
      <c r="I23" s="72">
        <v>103</v>
      </c>
      <c r="J23" s="26">
        <v>2699</v>
      </c>
      <c r="K23" s="27">
        <f t="shared" si="0"/>
        <v>0.05774805450148378</v>
      </c>
    </row>
    <row r="24" spans="1:11" ht="15.75">
      <c r="A24" s="68">
        <v>22</v>
      </c>
      <c r="B24" s="3" t="s">
        <v>21</v>
      </c>
      <c r="C24" s="4">
        <v>27</v>
      </c>
      <c r="D24" s="4">
        <v>4442</v>
      </c>
      <c r="E24" s="4">
        <v>0</v>
      </c>
      <c r="F24" s="25">
        <v>5375</v>
      </c>
      <c r="G24" s="26">
        <v>0</v>
      </c>
      <c r="H24" s="26">
        <v>585</v>
      </c>
      <c r="I24" s="26">
        <v>139</v>
      </c>
      <c r="J24" s="26">
        <v>2699</v>
      </c>
      <c r="K24" s="27">
        <f t="shared" si="0"/>
        <v>0.057578898850091896</v>
      </c>
    </row>
    <row r="25" spans="1:11" ht="31.5">
      <c r="A25" s="68">
        <v>23</v>
      </c>
      <c r="B25" s="3" t="s">
        <v>9</v>
      </c>
      <c r="C25" s="4">
        <v>254</v>
      </c>
      <c r="D25" s="4">
        <v>4442</v>
      </c>
      <c r="E25" s="4">
        <v>0</v>
      </c>
      <c r="F25" s="25">
        <v>5375</v>
      </c>
      <c r="G25" s="26">
        <v>0</v>
      </c>
      <c r="H25" s="26">
        <v>585</v>
      </c>
      <c r="I25" s="26">
        <v>0</v>
      </c>
      <c r="J25" s="26">
        <v>2699</v>
      </c>
      <c r="K25" s="27">
        <f t="shared" si="0"/>
        <v>0.05718144979738857</v>
      </c>
    </row>
    <row r="26" spans="1:11" ht="15.75">
      <c r="A26" s="68">
        <v>24</v>
      </c>
      <c r="B26" s="3" t="s">
        <v>25</v>
      </c>
      <c r="C26" s="4">
        <v>85</v>
      </c>
      <c r="D26" s="4">
        <v>4442</v>
      </c>
      <c r="E26" s="4">
        <v>0</v>
      </c>
      <c r="F26" s="25">
        <v>5375</v>
      </c>
      <c r="G26" s="26">
        <v>0</v>
      </c>
      <c r="H26" s="26">
        <v>585</v>
      </c>
      <c r="I26" s="26">
        <v>100</v>
      </c>
      <c r="J26" s="26">
        <v>2699</v>
      </c>
      <c r="K26" s="27">
        <f t="shared" si="0"/>
        <v>0.056186284079066756</v>
      </c>
    </row>
    <row r="27" spans="1:11" ht="15.75">
      <c r="A27" s="68">
        <v>25</v>
      </c>
      <c r="B27" s="3" t="s">
        <v>7</v>
      </c>
      <c r="C27" s="77">
        <v>99</v>
      </c>
      <c r="D27" s="78">
        <v>4442</v>
      </c>
      <c r="E27" s="78">
        <v>3</v>
      </c>
      <c r="F27" s="78">
        <v>5375</v>
      </c>
      <c r="G27" s="78">
        <v>2</v>
      </c>
      <c r="H27" s="79">
        <v>585</v>
      </c>
      <c r="I27" s="80">
        <v>76</v>
      </c>
      <c r="J27" s="26">
        <v>2699</v>
      </c>
      <c r="K27" s="27">
        <f t="shared" si="0"/>
        <v>0.054422778196416326</v>
      </c>
    </row>
    <row r="28" spans="1:11" ht="18" customHeight="1">
      <c r="A28" s="68">
        <v>26</v>
      </c>
      <c r="B28" s="3" t="s">
        <v>24</v>
      </c>
      <c r="C28" s="4">
        <v>39</v>
      </c>
      <c r="D28" s="4">
        <v>4442</v>
      </c>
      <c r="E28" s="4">
        <v>0</v>
      </c>
      <c r="F28" s="25">
        <v>5375</v>
      </c>
      <c r="G28" s="26">
        <v>0</v>
      </c>
      <c r="H28" s="26">
        <v>585</v>
      </c>
      <c r="I28" s="26">
        <v>122</v>
      </c>
      <c r="J28" s="26">
        <v>2699</v>
      </c>
      <c r="K28" s="27">
        <f t="shared" si="0"/>
        <v>0.053981755545394354</v>
      </c>
    </row>
    <row r="29" spans="1:11" ht="15.75">
      <c r="A29" s="68">
        <v>27</v>
      </c>
      <c r="B29" s="3" t="s">
        <v>17</v>
      </c>
      <c r="C29" s="4">
        <v>26</v>
      </c>
      <c r="D29" s="4">
        <v>4442</v>
      </c>
      <c r="E29" s="4">
        <v>6</v>
      </c>
      <c r="F29" s="25">
        <v>5375</v>
      </c>
      <c r="G29" s="26">
        <v>1</v>
      </c>
      <c r="H29" s="26">
        <v>585</v>
      </c>
      <c r="I29" s="26">
        <v>107</v>
      </c>
      <c r="J29" s="26">
        <v>2699</v>
      </c>
      <c r="K29" s="27">
        <f t="shared" si="0"/>
        <v>0.04832321275817851</v>
      </c>
    </row>
    <row r="30" spans="1:11" ht="15.75">
      <c r="A30" s="68">
        <v>28</v>
      </c>
      <c r="B30" s="3" t="s">
        <v>12</v>
      </c>
      <c r="C30" s="58">
        <v>87</v>
      </c>
      <c r="D30" s="58">
        <v>4442</v>
      </c>
      <c r="E30" s="58">
        <v>8</v>
      </c>
      <c r="F30" s="58">
        <v>5375</v>
      </c>
      <c r="G30" s="58">
        <v>2</v>
      </c>
      <c r="H30" s="58">
        <v>585</v>
      </c>
      <c r="I30" s="58">
        <v>51</v>
      </c>
      <c r="J30" s="26">
        <v>2699</v>
      </c>
      <c r="K30" s="27">
        <f t="shared" si="0"/>
        <v>0.04338883505221375</v>
      </c>
    </row>
    <row r="31" spans="1:11" ht="20.25" customHeight="1">
      <c r="A31" s="68">
        <v>29</v>
      </c>
      <c r="B31" s="3" t="s">
        <v>27</v>
      </c>
      <c r="C31" s="58">
        <v>35</v>
      </c>
      <c r="D31" s="58">
        <v>4442</v>
      </c>
      <c r="E31" s="58">
        <v>0</v>
      </c>
      <c r="F31" s="58">
        <v>5375</v>
      </c>
      <c r="G31" s="58">
        <v>0</v>
      </c>
      <c r="H31" s="58">
        <v>585</v>
      </c>
      <c r="I31" s="92">
        <v>67</v>
      </c>
      <c r="J31" s="26">
        <v>2699</v>
      </c>
      <c r="K31" s="27">
        <f t="shared" si="0"/>
        <v>0.03270334252568072</v>
      </c>
    </row>
    <row r="32" spans="1:11" ht="31.5">
      <c r="A32" s="68">
        <v>30</v>
      </c>
      <c r="B32" s="3" t="s">
        <v>30</v>
      </c>
      <c r="C32" s="4">
        <v>43</v>
      </c>
      <c r="D32" s="4">
        <v>4442</v>
      </c>
      <c r="E32" s="4">
        <v>0</v>
      </c>
      <c r="F32" s="25">
        <v>5375</v>
      </c>
      <c r="G32" s="26">
        <v>0</v>
      </c>
      <c r="H32" s="26">
        <v>585</v>
      </c>
      <c r="I32" s="26">
        <v>58</v>
      </c>
      <c r="J32" s="26">
        <v>2699</v>
      </c>
      <c r="K32" s="27">
        <f t="shared" si="0"/>
        <v>0.031169764711829</v>
      </c>
    </row>
    <row r="33" spans="1:11" ht="15.75">
      <c r="A33" s="68">
        <v>31</v>
      </c>
      <c r="B33" s="3" t="s">
        <v>11</v>
      </c>
      <c r="C33" s="4">
        <v>72</v>
      </c>
      <c r="D33" s="4">
        <v>4442</v>
      </c>
      <c r="E33" s="4">
        <v>5</v>
      </c>
      <c r="F33" s="25">
        <v>5375</v>
      </c>
      <c r="G33" s="26">
        <v>3</v>
      </c>
      <c r="H33" s="26">
        <v>585</v>
      </c>
      <c r="I33" s="26">
        <v>24</v>
      </c>
      <c r="J33" s="26">
        <v>2699</v>
      </c>
      <c r="K33" s="27">
        <f t="shared" si="0"/>
        <v>0.03115953487927836</v>
      </c>
    </row>
    <row r="34" spans="1:11" ht="15.75">
      <c r="A34" s="68">
        <v>32</v>
      </c>
      <c r="B34" s="3" t="s">
        <v>37</v>
      </c>
      <c r="C34" s="4">
        <v>53</v>
      </c>
      <c r="D34" s="4">
        <v>4442</v>
      </c>
      <c r="E34" s="4">
        <v>0</v>
      </c>
      <c r="F34" s="25">
        <v>5375</v>
      </c>
      <c r="G34" s="26">
        <v>0</v>
      </c>
      <c r="H34" s="26">
        <v>585</v>
      </c>
      <c r="I34" s="26">
        <v>43</v>
      </c>
      <c r="J34" s="26">
        <v>2699</v>
      </c>
      <c r="K34" s="27">
        <f t="shared" si="0"/>
        <v>0.027863388961742966</v>
      </c>
    </row>
    <row r="35" spans="1:11" ht="15.75">
      <c r="A35" s="68">
        <v>33</v>
      </c>
      <c r="B35" s="3" t="s">
        <v>33</v>
      </c>
      <c r="C35" s="53">
        <v>74</v>
      </c>
      <c r="D35" s="54">
        <v>4442</v>
      </c>
      <c r="E35" s="54">
        <v>0</v>
      </c>
      <c r="F35" s="55">
        <v>5375</v>
      </c>
      <c r="G35" s="59">
        <v>0</v>
      </c>
      <c r="H35" s="60">
        <v>585</v>
      </c>
      <c r="I35" s="72">
        <v>25</v>
      </c>
      <c r="J35" s="26">
        <v>2699</v>
      </c>
      <c r="K35" s="27">
        <f t="shared" si="0"/>
        <v>0.025921852424539316</v>
      </c>
    </row>
    <row r="36" spans="1:11" ht="15.75">
      <c r="A36" s="68">
        <v>34</v>
      </c>
      <c r="B36" s="3" t="s">
        <v>8</v>
      </c>
      <c r="C36" s="58">
        <v>34</v>
      </c>
      <c r="D36" s="58">
        <v>4442</v>
      </c>
      <c r="E36" s="58">
        <v>2</v>
      </c>
      <c r="F36" s="58">
        <v>5375</v>
      </c>
      <c r="G36" s="58">
        <v>2</v>
      </c>
      <c r="H36" s="58">
        <v>585</v>
      </c>
      <c r="I36" s="58">
        <v>29</v>
      </c>
      <c r="J36" s="26">
        <v>2699</v>
      </c>
      <c r="K36" s="27">
        <f t="shared" si="0"/>
        <v>0.02218982652422317</v>
      </c>
    </row>
    <row r="37" spans="1:11" ht="60.75">
      <c r="A37" s="61"/>
      <c r="B37" s="116" t="s">
        <v>70</v>
      </c>
      <c r="C37" s="67"/>
      <c r="D37" s="67"/>
      <c r="E37" s="67"/>
      <c r="F37" s="63"/>
      <c r="G37" s="61"/>
      <c r="H37" s="61"/>
      <c r="I37" s="61"/>
      <c r="J37" s="61"/>
      <c r="K37" s="61"/>
    </row>
    <row r="38" spans="1:11" ht="127.5">
      <c r="A38" s="68" t="s">
        <v>121</v>
      </c>
      <c r="B38" s="89" t="s">
        <v>46</v>
      </c>
      <c r="C38" s="89" t="s">
        <v>63</v>
      </c>
      <c r="D38" s="89" t="s">
        <v>64</v>
      </c>
      <c r="E38" s="89" t="s">
        <v>65</v>
      </c>
      <c r="F38" s="89" t="s">
        <v>67</v>
      </c>
      <c r="G38" s="89" t="s">
        <v>66</v>
      </c>
      <c r="H38" s="89" t="s">
        <v>68</v>
      </c>
      <c r="I38" s="89" t="s">
        <v>124</v>
      </c>
      <c r="J38" s="89" t="s">
        <v>125</v>
      </c>
      <c r="K38" s="89" t="s">
        <v>69</v>
      </c>
    </row>
    <row r="39" spans="1:11" ht="31.5">
      <c r="A39" s="68">
        <v>1</v>
      </c>
      <c r="B39" s="3" t="s">
        <v>41</v>
      </c>
      <c r="C39" s="4">
        <v>79</v>
      </c>
      <c r="D39" s="4">
        <v>4442</v>
      </c>
      <c r="E39" s="16">
        <v>29</v>
      </c>
      <c r="F39" s="25">
        <v>5375</v>
      </c>
      <c r="G39" s="26">
        <v>8</v>
      </c>
      <c r="H39" s="26">
        <v>585</v>
      </c>
      <c r="I39" s="26">
        <v>142</v>
      </c>
      <c r="J39" s="26">
        <v>2699</v>
      </c>
      <c r="K39" s="27">
        <f>C39/D39+E39/F39+G39/H39+I39/J39</f>
        <v>0.08946742268992965</v>
      </c>
    </row>
    <row r="40" spans="1:11" ht="15.75">
      <c r="A40" s="68">
        <v>2</v>
      </c>
      <c r="B40" s="3" t="s">
        <v>39</v>
      </c>
      <c r="C40" s="4">
        <v>28</v>
      </c>
      <c r="D40" s="4">
        <v>4442</v>
      </c>
      <c r="E40" s="16">
        <v>0</v>
      </c>
      <c r="F40" s="25">
        <v>5375</v>
      </c>
      <c r="G40" s="26">
        <v>0</v>
      </c>
      <c r="H40" s="26">
        <v>585</v>
      </c>
      <c r="I40" s="26">
        <v>114</v>
      </c>
      <c r="J40" s="26">
        <v>2699</v>
      </c>
      <c r="K40" s="27">
        <f>C40/D40+E40/F40+G40/H40+I40/J40</f>
        <v>0.0485413327830492</v>
      </c>
    </row>
    <row r="41" spans="1:11" ht="15.75">
      <c r="A41" s="68">
        <v>3</v>
      </c>
      <c r="B41" s="3" t="s">
        <v>38</v>
      </c>
      <c r="C41" s="4">
        <v>35</v>
      </c>
      <c r="D41" s="4">
        <v>4442</v>
      </c>
      <c r="E41" s="16">
        <v>4</v>
      </c>
      <c r="F41" s="25">
        <v>5375</v>
      </c>
      <c r="G41" s="26">
        <v>1</v>
      </c>
      <c r="H41" s="26">
        <v>585</v>
      </c>
      <c r="I41" s="26">
        <v>109</v>
      </c>
      <c r="J41" s="26">
        <v>2699</v>
      </c>
      <c r="K41" s="27">
        <f>C41/D41+E41/F41+G41/H41+I41/J41</f>
        <v>0.05071824928863369</v>
      </c>
    </row>
    <row r="42" spans="1:11" ht="31.5">
      <c r="A42" s="68">
        <v>4</v>
      </c>
      <c r="B42" s="3" t="s">
        <v>40</v>
      </c>
      <c r="C42" s="4">
        <v>21</v>
      </c>
      <c r="D42" s="4">
        <v>4442</v>
      </c>
      <c r="E42" s="16">
        <v>0</v>
      </c>
      <c r="F42" s="25">
        <v>5375</v>
      </c>
      <c r="G42" s="26">
        <v>0</v>
      </c>
      <c r="H42" s="26">
        <v>585</v>
      </c>
      <c r="I42" s="26">
        <v>37</v>
      </c>
      <c r="J42" s="26">
        <v>2699</v>
      </c>
      <c r="K42" s="27">
        <f>C42/D42+E42/F42+G42/H42+I42/J42</f>
        <v>0.01843638121011017</v>
      </c>
    </row>
    <row r="43" spans="2:6" ht="12.75">
      <c r="B43" s="10"/>
      <c r="C43" s="10"/>
      <c r="D43" s="10"/>
      <c r="E43" s="10"/>
      <c r="F43" s="10"/>
    </row>
    <row r="44" spans="3:6" ht="18.75">
      <c r="C44" s="74"/>
      <c r="D44" s="10"/>
      <c r="E44" s="10"/>
      <c r="F44" s="10"/>
    </row>
    <row r="45" spans="2:6" ht="18.75">
      <c r="B45" s="10"/>
      <c r="C45" s="75"/>
      <c r="D45" s="10"/>
      <c r="E45" s="10"/>
      <c r="F45" s="10"/>
    </row>
    <row r="46" spans="2:6" ht="12.75">
      <c r="B46" s="10"/>
      <c r="C46" s="10"/>
      <c r="D46" s="10"/>
      <c r="E46" s="10"/>
      <c r="F46" s="10"/>
    </row>
    <row r="47" spans="2:6" ht="12.75">
      <c r="B47" s="10"/>
      <c r="C47" s="10"/>
      <c r="D47" s="10"/>
      <c r="E47" s="10"/>
      <c r="F47" s="10"/>
    </row>
    <row r="48" spans="2:6" ht="12.75">
      <c r="B48" s="10"/>
      <c r="C48" s="10"/>
      <c r="D48" s="10"/>
      <c r="E48" s="10"/>
      <c r="F48" s="10"/>
    </row>
    <row r="49" spans="2:6" ht="12.75">
      <c r="B49" s="10"/>
      <c r="C49" s="10"/>
      <c r="D49" s="10"/>
      <c r="E49" s="10"/>
      <c r="F49" s="10"/>
    </row>
    <row r="50" spans="2:6" ht="12.75">
      <c r="B50" s="10"/>
      <c r="C50" s="10"/>
      <c r="D50" s="10"/>
      <c r="E50" s="10"/>
      <c r="F50" s="10"/>
    </row>
    <row r="51" spans="2:6" ht="12.75">
      <c r="B51" s="10"/>
      <c r="C51" s="10"/>
      <c r="D51" s="10"/>
      <c r="E51" s="10"/>
      <c r="F51" s="10"/>
    </row>
    <row r="52" spans="2:6" ht="12.75">
      <c r="B52" s="10"/>
      <c r="C52" s="10"/>
      <c r="D52" s="10"/>
      <c r="E52" s="10"/>
      <c r="F52" s="10"/>
    </row>
    <row r="53" spans="2:6" ht="12.75">
      <c r="B53" s="10"/>
      <c r="C53" s="10"/>
      <c r="D53" s="10"/>
      <c r="E53" s="10"/>
      <c r="F53" s="10"/>
    </row>
    <row r="54" spans="2:6" ht="12.75">
      <c r="B54" s="10"/>
      <c r="C54" s="10"/>
      <c r="D54" s="10"/>
      <c r="E54" s="10"/>
      <c r="F54" s="10"/>
    </row>
    <row r="55" spans="2:6" ht="12.75">
      <c r="B55" s="10"/>
      <c r="C55" s="10"/>
      <c r="D55" s="10"/>
      <c r="E55" s="10"/>
      <c r="F55" s="10"/>
    </row>
    <row r="56" spans="2:6" ht="12.75">
      <c r="B56" s="10"/>
      <c r="C56" s="10"/>
      <c r="D56" s="10"/>
      <c r="E56" s="10"/>
      <c r="F56" s="10"/>
    </row>
    <row r="57" spans="2:6" ht="12.75">
      <c r="B57" s="10"/>
      <c r="C57" s="10"/>
      <c r="D57" s="10"/>
      <c r="E57" s="10"/>
      <c r="F57" s="10"/>
    </row>
    <row r="58" spans="2:6" ht="12.75">
      <c r="B58" s="10"/>
      <c r="C58" s="10"/>
      <c r="D58" s="10"/>
      <c r="E58" s="10"/>
      <c r="F58" s="10"/>
    </row>
    <row r="59" spans="2:6" ht="12.75">
      <c r="B59" s="10"/>
      <c r="C59" s="10"/>
      <c r="D59" s="10"/>
      <c r="E59" s="10"/>
      <c r="F59" s="10"/>
    </row>
    <row r="60" spans="2:6" ht="12.75">
      <c r="B60" s="10"/>
      <c r="C60" s="10"/>
      <c r="D60" s="10"/>
      <c r="E60" s="10"/>
      <c r="F60" s="10"/>
    </row>
    <row r="61" spans="2:6" ht="12.75">
      <c r="B61" s="10"/>
      <c r="C61" s="10"/>
      <c r="D61" s="10"/>
      <c r="E61" s="10"/>
      <c r="F61" s="10"/>
    </row>
    <row r="62" spans="2:6" ht="12.75">
      <c r="B62" s="10"/>
      <c r="C62" s="10"/>
      <c r="D62" s="10"/>
      <c r="E62" s="10"/>
      <c r="F62" s="10"/>
    </row>
    <row r="63" spans="2:6" ht="12.75">
      <c r="B63" s="10"/>
      <c r="C63" s="10"/>
      <c r="D63" s="10"/>
      <c r="E63" s="10"/>
      <c r="F63" s="10"/>
    </row>
    <row r="64" spans="2:6" ht="12.75">
      <c r="B64" s="10"/>
      <c r="C64" s="10"/>
      <c r="D64" s="10"/>
      <c r="E64" s="10"/>
      <c r="F64" s="10"/>
    </row>
    <row r="65" spans="2:6" ht="12.75">
      <c r="B65" s="10"/>
      <c r="C65" s="10"/>
      <c r="D65" s="10"/>
      <c r="E65" s="10"/>
      <c r="F65" s="10"/>
    </row>
    <row r="66" spans="2:6" ht="12.75">
      <c r="B66" s="10"/>
      <c r="C66" s="10"/>
      <c r="D66" s="10"/>
      <c r="E66" s="10"/>
      <c r="F66" s="10"/>
    </row>
    <row r="67" spans="2:6" ht="12.75">
      <c r="B67" s="10"/>
      <c r="C67" s="10"/>
      <c r="D67" s="10"/>
      <c r="E67" s="10"/>
      <c r="F67" s="10"/>
    </row>
    <row r="68" spans="2:6" ht="12.75">
      <c r="B68" s="10"/>
      <c r="C68" s="10"/>
      <c r="D68" s="10"/>
      <c r="E68" s="10"/>
      <c r="F68" s="10"/>
    </row>
    <row r="69" spans="2:6" ht="12.75">
      <c r="B69" s="10"/>
      <c r="C69" s="10"/>
      <c r="D69" s="10"/>
      <c r="E69" s="10"/>
      <c r="F69" s="10"/>
    </row>
    <row r="70" spans="2:6" ht="12.75">
      <c r="B70" s="10"/>
      <c r="C70" s="10"/>
      <c r="D70" s="10"/>
      <c r="E70" s="10"/>
      <c r="F70" s="10"/>
    </row>
    <row r="71" spans="2:6" ht="12.75">
      <c r="B71" s="10"/>
      <c r="C71" s="10"/>
      <c r="D71" s="10"/>
      <c r="E71" s="10"/>
      <c r="F71" s="10"/>
    </row>
    <row r="72" spans="2:6" ht="12.75">
      <c r="B72" s="10"/>
      <c r="C72" s="10"/>
      <c r="D72" s="10"/>
      <c r="E72" s="10"/>
      <c r="F72" s="10"/>
    </row>
    <row r="73" spans="2:6" ht="12.75">
      <c r="B73" s="10"/>
      <c r="C73" s="10"/>
      <c r="D73" s="10"/>
      <c r="E73" s="10"/>
      <c r="F73" s="10"/>
    </row>
    <row r="74" spans="2:6" ht="12.75">
      <c r="B74" s="10"/>
      <c r="C74" s="10"/>
      <c r="D74" s="10"/>
      <c r="E74" s="10"/>
      <c r="F74" s="10"/>
    </row>
    <row r="75" spans="2:6" ht="12.75">
      <c r="B75" s="10"/>
      <c r="C75" s="10"/>
      <c r="D75" s="10"/>
      <c r="E75" s="10"/>
      <c r="F75" s="10"/>
    </row>
    <row r="76" spans="2:6" ht="12.75">
      <c r="B76" s="10"/>
      <c r="C76" s="10"/>
      <c r="D76" s="10"/>
      <c r="E76" s="10"/>
      <c r="F76" s="10"/>
    </row>
    <row r="77" spans="2:6" ht="12.75">
      <c r="B77" s="10"/>
      <c r="C77" s="10"/>
      <c r="D77" s="10"/>
      <c r="E77" s="10"/>
      <c r="F77" s="10"/>
    </row>
    <row r="78" spans="2:6" ht="12.75">
      <c r="B78" s="10"/>
      <c r="C78" s="10"/>
      <c r="D78" s="10"/>
      <c r="E78" s="10"/>
      <c r="F78" s="10"/>
    </row>
    <row r="79" spans="2:6" ht="12.75">
      <c r="B79" s="10"/>
      <c r="C79" s="10"/>
      <c r="D79" s="10"/>
      <c r="E79" s="10"/>
      <c r="F79" s="10"/>
    </row>
    <row r="80" spans="2:6" ht="12.75">
      <c r="B80" s="10"/>
      <c r="C80" s="10"/>
      <c r="D80" s="10"/>
      <c r="E80" s="10"/>
      <c r="F80" s="10"/>
    </row>
    <row r="81" spans="2:6" ht="12.75">
      <c r="B81" s="10"/>
      <c r="C81" s="10"/>
      <c r="D81" s="10"/>
      <c r="E81" s="10"/>
      <c r="F81" s="10"/>
    </row>
    <row r="82" spans="2:6" ht="12.75">
      <c r="B82" s="10"/>
      <c r="C82" s="10"/>
      <c r="D82" s="10"/>
      <c r="E82" s="10"/>
      <c r="F82" s="10"/>
    </row>
    <row r="83" spans="2:6" ht="12.75">
      <c r="B83" s="10"/>
      <c r="C83" s="10"/>
      <c r="D83" s="10"/>
      <c r="E83" s="10"/>
      <c r="F83" s="10"/>
    </row>
    <row r="84" spans="2:6" ht="12.75">
      <c r="B84" s="10"/>
      <c r="C84" s="10"/>
      <c r="D84" s="10"/>
      <c r="E84" s="10"/>
      <c r="F84" s="10"/>
    </row>
    <row r="85" spans="2:6" ht="12.75">
      <c r="B85" s="10"/>
      <c r="C85" s="10"/>
      <c r="D85" s="10"/>
      <c r="E85" s="10"/>
      <c r="F85" s="10"/>
    </row>
    <row r="86" spans="2:6" ht="12.75">
      <c r="B86" s="10"/>
      <c r="C86" s="10"/>
      <c r="D86" s="10"/>
      <c r="E86" s="10"/>
      <c r="F86" s="10"/>
    </row>
    <row r="87" spans="2:6" ht="12.75">
      <c r="B87" s="10"/>
      <c r="C87" s="10"/>
      <c r="D87" s="10"/>
      <c r="E87" s="10"/>
      <c r="F87" s="10"/>
    </row>
    <row r="88" spans="2:6" ht="12.75">
      <c r="B88" s="10"/>
      <c r="C88" s="10"/>
      <c r="D88" s="10"/>
      <c r="E88" s="10"/>
      <c r="F88" s="10"/>
    </row>
    <row r="89" spans="2:6" ht="12.75">
      <c r="B89" s="10"/>
      <c r="C89" s="10"/>
      <c r="D89" s="10"/>
      <c r="E89" s="10"/>
      <c r="F89" s="10"/>
    </row>
    <row r="90" spans="2:6" ht="12.75">
      <c r="B90" s="10"/>
      <c r="C90" s="10"/>
      <c r="D90" s="10"/>
      <c r="E90" s="10"/>
      <c r="F90" s="10"/>
    </row>
    <row r="91" spans="2:6" ht="12.75">
      <c r="B91" s="10"/>
      <c r="C91" s="10"/>
      <c r="D91" s="10"/>
      <c r="E91" s="10"/>
      <c r="F91" s="10"/>
    </row>
    <row r="92" spans="2:6" ht="12.75">
      <c r="B92" s="10"/>
      <c r="C92" s="10"/>
      <c r="D92" s="10"/>
      <c r="E92" s="10"/>
      <c r="F92" s="10"/>
    </row>
    <row r="93" spans="2:6" ht="12.75">
      <c r="B93" s="10"/>
      <c r="C93" s="10"/>
      <c r="D93" s="10"/>
      <c r="E93" s="10"/>
      <c r="F93" s="10"/>
    </row>
    <row r="94" spans="2:6" ht="12.75">
      <c r="B94" s="10"/>
      <c r="C94" s="10"/>
      <c r="D94" s="10"/>
      <c r="E94" s="10"/>
      <c r="F94" s="10"/>
    </row>
    <row r="95" spans="2:6" ht="12.75">
      <c r="B95" s="10"/>
      <c r="C95" s="10"/>
      <c r="D95" s="10"/>
      <c r="E95" s="10"/>
      <c r="F95" s="10"/>
    </row>
    <row r="96" spans="2:6" ht="12.75">
      <c r="B96" s="10"/>
      <c r="C96" s="10"/>
      <c r="D96" s="10"/>
      <c r="E96" s="10"/>
      <c r="F96" s="10"/>
    </row>
    <row r="97" spans="2:6" ht="12.75">
      <c r="B97" s="10"/>
      <c r="C97" s="10"/>
      <c r="D97" s="10"/>
      <c r="E97" s="10"/>
      <c r="F97" s="10"/>
    </row>
    <row r="98" spans="2:6" ht="12.75">
      <c r="B98" s="10"/>
      <c r="C98" s="10"/>
      <c r="D98" s="10"/>
      <c r="E98" s="10"/>
      <c r="F98" s="10"/>
    </row>
    <row r="99" spans="2:6" ht="12.75">
      <c r="B99" s="10"/>
      <c r="C99" s="10"/>
      <c r="D99" s="10"/>
      <c r="E99" s="10"/>
      <c r="F99" s="10"/>
    </row>
    <row r="100" spans="2:6" ht="12.75">
      <c r="B100" s="10"/>
      <c r="C100" s="10"/>
      <c r="D100" s="10"/>
      <c r="E100" s="10"/>
      <c r="F100" s="10"/>
    </row>
    <row r="101" spans="2:6" ht="12.75">
      <c r="B101" s="10"/>
      <c r="C101" s="10"/>
      <c r="D101" s="10"/>
      <c r="E101" s="10"/>
      <c r="F101" s="10"/>
    </row>
    <row r="102" spans="2:6" ht="12.75">
      <c r="B102" s="10"/>
      <c r="C102" s="10"/>
      <c r="D102" s="10"/>
      <c r="E102" s="10"/>
      <c r="F102" s="10"/>
    </row>
    <row r="103" spans="2:6" ht="12.75">
      <c r="B103" s="10"/>
      <c r="C103" s="10"/>
      <c r="D103" s="10"/>
      <c r="E103" s="10"/>
      <c r="F103" s="10"/>
    </row>
    <row r="104" spans="2:6" ht="12.75">
      <c r="B104" s="10"/>
      <c r="C104" s="10"/>
      <c r="D104" s="10"/>
      <c r="E104" s="10"/>
      <c r="F104" s="10"/>
    </row>
    <row r="105" spans="2:6" ht="12.75">
      <c r="B105" s="10"/>
      <c r="C105" s="10"/>
      <c r="D105" s="10"/>
      <c r="E105" s="10"/>
      <c r="F105" s="10"/>
    </row>
    <row r="106" spans="2:6" ht="12.75">
      <c r="B106" s="10"/>
      <c r="C106" s="10"/>
      <c r="D106" s="10"/>
      <c r="E106" s="10"/>
      <c r="F106" s="10"/>
    </row>
    <row r="107" spans="2:6" ht="12.75">
      <c r="B107" s="10"/>
      <c r="C107" s="10"/>
      <c r="D107" s="10"/>
      <c r="E107" s="10"/>
      <c r="F107" s="10"/>
    </row>
    <row r="108" spans="2:6" ht="12.75">
      <c r="B108" s="10"/>
      <c r="C108" s="10"/>
      <c r="D108" s="10"/>
      <c r="E108" s="10"/>
      <c r="F108" s="10"/>
    </row>
    <row r="109" spans="2:6" ht="12.75">
      <c r="B109" s="10"/>
      <c r="C109" s="10"/>
      <c r="D109" s="10"/>
      <c r="E109" s="10"/>
      <c r="F109" s="10"/>
    </row>
    <row r="110" spans="2:6" ht="12.75">
      <c r="B110" s="10"/>
      <c r="C110" s="10"/>
      <c r="D110" s="10"/>
      <c r="E110" s="10"/>
      <c r="F110" s="10"/>
    </row>
    <row r="111" spans="2:6" ht="12.75">
      <c r="B111" s="10"/>
      <c r="C111" s="10"/>
      <c r="D111" s="10"/>
      <c r="E111" s="10"/>
      <c r="F111" s="10"/>
    </row>
    <row r="112" spans="2:6" ht="12.75">
      <c r="B112" s="10"/>
      <c r="C112" s="10"/>
      <c r="D112" s="10"/>
      <c r="E112" s="10"/>
      <c r="F112" s="10"/>
    </row>
    <row r="113" spans="2:6" ht="12.75">
      <c r="B113" s="10"/>
      <c r="C113" s="10"/>
      <c r="D113" s="10"/>
      <c r="E113" s="10"/>
      <c r="F113" s="10"/>
    </row>
    <row r="114" spans="2:6" ht="12.75">
      <c r="B114" s="10"/>
      <c r="C114" s="10"/>
      <c r="D114" s="10"/>
      <c r="E114" s="10"/>
      <c r="F114" s="10"/>
    </row>
    <row r="115" spans="2:6" ht="12.75">
      <c r="B115" s="10"/>
      <c r="C115" s="10"/>
      <c r="D115" s="10"/>
      <c r="E115" s="10"/>
      <c r="F115" s="10"/>
    </row>
    <row r="116" spans="2:6" ht="12.75">
      <c r="B116" s="10"/>
      <c r="C116" s="10"/>
      <c r="D116" s="10"/>
      <c r="E116" s="10"/>
      <c r="F116" s="10"/>
    </row>
    <row r="117" spans="2:6" ht="12.75">
      <c r="B117" s="10"/>
      <c r="C117" s="10"/>
      <c r="D117" s="10"/>
      <c r="E117" s="10"/>
      <c r="F117" s="10"/>
    </row>
    <row r="118" spans="2:6" ht="12.75">
      <c r="B118" s="10"/>
      <c r="C118" s="10"/>
      <c r="D118" s="10"/>
      <c r="E118" s="10"/>
      <c r="F118" s="10"/>
    </row>
    <row r="119" spans="2:6" ht="12.75">
      <c r="B119" s="10"/>
      <c r="C119" s="10"/>
      <c r="D119" s="10"/>
      <c r="E119" s="10"/>
      <c r="F119" s="10"/>
    </row>
    <row r="120" spans="2:6" ht="12.75">
      <c r="B120" s="10"/>
      <c r="C120" s="10"/>
      <c r="D120" s="10"/>
      <c r="E120" s="10"/>
      <c r="F120" s="10"/>
    </row>
    <row r="121" spans="2:6" ht="12.75">
      <c r="B121" s="10"/>
      <c r="C121" s="10"/>
      <c r="D121" s="10"/>
      <c r="E121" s="10"/>
      <c r="F121" s="10"/>
    </row>
    <row r="122" spans="2:6" ht="12.75">
      <c r="B122" s="10"/>
      <c r="C122" s="10"/>
      <c r="D122" s="10"/>
      <c r="E122" s="10"/>
      <c r="F122" s="10"/>
    </row>
    <row r="123" spans="2:6" ht="12.75">
      <c r="B123" s="10"/>
      <c r="C123" s="10"/>
      <c r="D123" s="10"/>
      <c r="E123" s="10"/>
      <c r="F123" s="10"/>
    </row>
    <row r="124" spans="2:6" ht="12.75">
      <c r="B124" s="10"/>
      <c r="C124" s="10"/>
      <c r="D124" s="10"/>
      <c r="E124" s="10"/>
      <c r="F124" s="10"/>
    </row>
    <row r="125" spans="2:6" ht="12.75">
      <c r="B125" s="10"/>
      <c r="C125" s="10"/>
      <c r="D125" s="10"/>
      <c r="E125" s="10"/>
      <c r="F125" s="10"/>
    </row>
    <row r="126" spans="2:6" ht="12.75">
      <c r="B126" s="10"/>
      <c r="C126" s="10"/>
      <c r="D126" s="10"/>
      <c r="E126" s="10"/>
      <c r="F126" s="10"/>
    </row>
    <row r="127" spans="2:6" ht="12.75">
      <c r="B127" s="10"/>
      <c r="C127" s="10"/>
      <c r="D127" s="10"/>
      <c r="E127" s="10"/>
      <c r="F127" s="10"/>
    </row>
    <row r="128" spans="2:6" ht="12.75">
      <c r="B128" s="10"/>
      <c r="C128" s="10"/>
      <c r="D128" s="10"/>
      <c r="E128" s="10"/>
      <c r="F128" s="10"/>
    </row>
    <row r="129" spans="2:6" ht="12.75">
      <c r="B129" s="10"/>
      <c r="C129" s="10"/>
      <c r="D129" s="10"/>
      <c r="E129" s="10"/>
      <c r="F129" s="10"/>
    </row>
    <row r="130" spans="2:6" ht="12.75">
      <c r="B130" s="10"/>
      <c r="C130" s="10"/>
      <c r="D130" s="10"/>
      <c r="E130" s="10"/>
      <c r="F130" s="10"/>
    </row>
    <row r="131" spans="2:6" ht="12.75">
      <c r="B131" s="10"/>
      <c r="C131" s="10"/>
      <c r="D131" s="10"/>
      <c r="E131" s="10"/>
      <c r="F131" s="10"/>
    </row>
    <row r="132" spans="2:6" ht="12.75">
      <c r="B132" s="10"/>
      <c r="C132" s="10"/>
      <c r="D132" s="10"/>
      <c r="E132" s="10"/>
      <c r="F132" s="10"/>
    </row>
    <row r="133" spans="2:6" ht="12.75">
      <c r="B133" s="10"/>
      <c r="C133" s="10"/>
      <c r="D133" s="10"/>
      <c r="E133" s="10"/>
      <c r="F133" s="10"/>
    </row>
    <row r="134" spans="2:6" ht="12.75">
      <c r="B134" s="10"/>
      <c r="C134" s="10"/>
      <c r="D134" s="10"/>
      <c r="E134" s="10"/>
      <c r="F134" s="10"/>
    </row>
    <row r="135" spans="2:6" ht="12.75">
      <c r="B135" s="10"/>
      <c r="C135" s="10"/>
      <c r="D135" s="10"/>
      <c r="E135" s="10"/>
      <c r="F135" s="10"/>
    </row>
    <row r="136" spans="2:6" ht="12.75">
      <c r="B136" s="10"/>
      <c r="C136" s="10"/>
      <c r="D136" s="10"/>
      <c r="E136" s="10"/>
      <c r="F136" s="10"/>
    </row>
    <row r="137" spans="2:6" ht="12.75">
      <c r="B137" s="10"/>
      <c r="C137" s="10"/>
      <c r="D137" s="10"/>
      <c r="E137" s="10"/>
      <c r="F137" s="10"/>
    </row>
    <row r="138" spans="2:6" ht="12.75">
      <c r="B138" s="10"/>
      <c r="C138" s="10"/>
      <c r="D138" s="10"/>
      <c r="E138" s="10"/>
      <c r="F138" s="10"/>
    </row>
    <row r="139" spans="2:6" ht="12.75">
      <c r="B139" s="10"/>
      <c r="C139" s="10"/>
      <c r="D139" s="10"/>
      <c r="E139" s="10"/>
      <c r="F139" s="10"/>
    </row>
    <row r="140" spans="2:6" ht="12.75">
      <c r="B140" s="10"/>
      <c r="C140" s="10"/>
      <c r="D140" s="10"/>
      <c r="E140" s="10"/>
      <c r="F140" s="10"/>
    </row>
    <row r="141" spans="2:6" ht="12.75">
      <c r="B141" s="10"/>
      <c r="C141" s="10"/>
      <c r="D141" s="10"/>
      <c r="E141" s="10"/>
      <c r="F141" s="10"/>
    </row>
    <row r="142" spans="2:6" ht="12.75">
      <c r="B142" s="10"/>
      <c r="C142" s="10"/>
      <c r="D142" s="10"/>
      <c r="E142" s="10"/>
      <c r="F142" s="10"/>
    </row>
    <row r="143" spans="2:6" ht="12.75">
      <c r="B143" s="10"/>
      <c r="C143" s="10"/>
      <c r="D143" s="10"/>
      <c r="E143" s="10"/>
      <c r="F143" s="10"/>
    </row>
    <row r="144" spans="2:6" ht="12.75">
      <c r="B144" s="10"/>
      <c r="C144" s="10"/>
      <c r="D144" s="10"/>
      <c r="E144" s="10"/>
      <c r="F144" s="10"/>
    </row>
    <row r="145" spans="2:6" ht="12.75">
      <c r="B145" s="10"/>
      <c r="C145" s="10"/>
      <c r="D145" s="10"/>
      <c r="E145" s="10"/>
      <c r="F145" s="10"/>
    </row>
    <row r="146" spans="2:6" ht="12.75">
      <c r="B146" s="10"/>
      <c r="C146" s="10"/>
      <c r="D146" s="10"/>
      <c r="E146" s="10"/>
      <c r="F146" s="10"/>
    </row>
    <row r="147" spans="2:6" ht="12.75">
      <c r="B147" s="10"/>
      <c r="C147" s="10"/>
      <c r="D147" s="10"/>
      <c r="E147" s="10"/>
      <c r="F147" s="10"/>
    </row>
    <row r="148" spans="2:6" ht="12.75">
      <c r="B148" s="10"/>
      <c r="C148" s="10"/>
      <c r="D148" s="10"/>
      <c r="E148" s="10"/>
      <c r="F148" s="10"/>
    </row>
    <row r="149" spans="2:6" ht="12.75">
      <c r="B149" s="10"/>
      <c r="C149" s="10"/>
      <c r="D149" s="10"/>
      <c r="E149" s="10"/>
      <c r="F149" s="10"/>
    </row>
    <row r="150" spans="2:6" ht="12.75">
      <c r="B150" s="10"/>
      <c r="C150" s="10"/>
      <c r="D150" s="10"/>
      <c r="E150" s="10"/>
      <c r="F150" s="10"/>
    </row>
    <row r="151" spans="2:6" ht="12.75">
      <c r="B151" s="10"/>
      <c r="C151" s="10"/>
      <c r="D151" s="10"/>
      <c r="E151" s="10"/>
      <c r="F151" s="10"/>
    </row>
    <row r="152" spans="2:6" ht="12.75">
      <c r="B152" s="10"/>
      <c r="C152" s="10"/>
      <c r="D152" s="10"/>
      <c r="E152" s="10"/>
      <c r="F152" s="10"/>
    </row>
    <row r="153" spans="2:6" ht="12.75">
      <c r="B153" s="10"/>
      <c r="C153" s="10"/>
      <c r="D153" s="10"/>
      <c r="E153" s="10"/>
      <c r="F153" s="10"/>
    </row>
    <row r="154" spans="2:6" ht="12.75">
      <c r="B154" s="10"/>
      <c r="C154" s="10"/>
      <c r="D154" s="10"/>
      <c r="E154" s="10"/>
      <c r="F154" s="10"/>
    </row>
    <row r="155" spans="2:6" ht="12.75">
      <c r="B155" s="10"/>
      <c r="C155" s="10"/>
      <c r="D155" s="10"/>
      <c r="E155" s="10"/>
      <c r="F155" s="10"/>
    </row>
    <row r="156" spans="2:6" ht="12.75">
      <c r="B156" s="10"/>
      <c r="C156" s="10"/>
      <c r="D156" s="10"/>
      <c r="E156" s="10"/>
      <c r="F156" s="10"/>
    </row>
    <row r="157" spans="2:6" ht="12.75">
      <c r="B157" s="10"/>
      <c r="C157" s="10"/>
      <c r="D157" s="10"/>
      <c r="E157" s="10"/>
      <c r="F157" s="10"/>
    </row>
    <row r="158" spans="2:6" ht="12.75">
      <c r="B158" s="10"/>
      <c r="C158" s="10"/>
      <c r="D158" s="10"/>
      <c r="E158" s="10"/>
      <c r="F158" s="10"/>
    </row>
    <row r="159" spans="2:6" ht="12.75">
      <c r="B159" s="10"/>
      <c r="C159" s="10"/>
      <c r="D159" s="10"/>
      <c r="E159" s="10"/>
      <c r="F159" s="10"/>
    </row>
    <row r="160" spans="2:6" ht="12.75">
      <c r="B160" s="10"/>
      <c r="C160" s="10"/>
      <c r="D160" s="10"/>
      <c r="E160" s="10"/>
      <c r="F160" s="10"/>
    </row>
    <row r="161" spans="2:6" ht="12.75">
      <c r="B161" s="10"/>
      <c r="C161" s="10"/>
      <c r="D161" s="10"/>
      <c r="E161" s="10"/>
      <c r="F161" s="10"/>
    </row>
    <row r="162" spans="2:6" ht="12.75">
      <c r="B162" s="10"/>
      <c r="C162" s="10"/>
      <c r="D162" s="10"/>
      <c r="E162" s="10"/>
      <c r="F162" s="10"/>
    </row>
    <row r="163" spans="2:6" ht="12.75">
      <c r="B163" s="10"/>
      <c r="C163" s="10"/>
      <c r="D163" s="10"/>
      <c r="E163" s="10"/>
      <c r="F163" s="10"/>
    </row>
    <row r="164" spans="2:6" ht="12.75">
      <c r="B164" s="10"/>
      <c r="C164" s="10"/>
      <c r="D164" s="10"/>
      <c r="E164" s="10"/>
      <c r="F164" s="10"/>
    </row>
    <row r="165" spans="2:6" ht="12.75">
      <c r="B165" s="10"/>
      <c r="C165" s="10"/>
      <c r="D165" s="10"/>
      <c r="E165" s="10"/>
      <c r="F165" s="10"/>
    </row>
    <row r="166" spans="2:6" ht="12.75">
      <c r="B166" s="10"/>
      <c r="C166" s="10"/>
      <c r="D166" s="10"/>
      <c r="E166" s="10"/>
      <c r="F166" s="10"/>
    </row>
    <row r="167" spans="2:6" ht="12.75">
      <c r="B167" s="10"/>
      <c r="C167" s="10"/>
      <c r="D167" s="10"/>
      <c r="E167" s="10"/>
      <c r="F167" s="10"/>
    </row>
    <row r="168" spans="2:6" ht="12.75">
      <c r="B168" s="10"/>
      <c r="C168" s="10"/>
      <c r="D168" s="10"/>
      <c r="E168" s="10"/>
      <c r="F168" s="10"/>
    </row>
    <row r="169" spans="2:6" ht="12.75">
      <c r="B169" s="10"/>
      <c r="C169" s="10"/>
      <c r="D169" s="10"/>
      <c r="E169" s="10"/>
      <c r="F169" s="10"/>
    </row>
    <row r="170" spans="2:6" ht="12.75">
      <c r="B170" s="10"/>
      <c r="C170" s="10"/>
      <c r="D170" s="10"/>
      <c r="E170" s="10"/>
      <c r="F170" s="10"/>
    </row>
    <row r="171" spans="2:6" ht="12.75">
      <c r="B171" s="10"/>
      <c r="C171" s="10"/>
      <c r="D171" s="10"/>
      <c r="E171" s="10"/>
      <c r="F171" s="10"/>
    </row>
    <row r="172" spans="2:6" ht="12.75">
      <c r="B172" s="10"/>
      <c r="C172" s="10"/>
      <c r="D172" s="10"/>
      <c r="E172" s="10"/>
      <c r="F172" s="10"/>
    </row>
    <row r="173" spans="2:6" ht="12.75">
      <c r="B173" s="10"/>
      <c r="C173" s="10"/>
      <c r="D173" s="10"/>
      <c r="E173" s="10"/>
      <c r="F173" s="10"/>
    </row>
    <row r="174" spans="2:6" ht="12.75">
      <c r="B174" s="10"/>
      <c r="C174" s="10"/>
      <c r="D174" s="10"/>
      <c r="E174" s="10"/>
      <c r="F174" s="10"/>
    </row>
    <row r="175" spans="2:6" ht="12.75">
      <c r="B175" s="10"/>
      <c r="C175" s="10"/>
      <c r="D175" s="10"/>
      <c r="E175" s="10"/>
      <c r="F175" s="10"/>
    </row>
    <row r="176" spans="2:6" ht="12.75">
      <c r="B176" s="10"/>
      <c r="C176" s="10"/>
      <c r="D176" s="10"/>
      <c r="E176" s="10"/>
      <c r="F176" s="10"/>
    </row>
    <row r="177" spans="2:6" ht="12.75">
      <c r="B177" s="10"/>
      <c r="C177" s="10"/>
      <c r="D177" s="10"/>
      <c r="E177" s="10"/>
      <c r="F177" s="10"/>
    </row>
    <row r="178" spans="2:6" ht="12.75">
      <c r="B178" s="10"/>
      <c r="C178" s="10"/>
      <c r="D178" s="10"/>
      <c r="E178" s="10"/>
      <c r="F178" s="10"/>
    </row>
    <row r="179" spans="2:6" ht="12.75">
      <c r="B179" s="10"/>
      <c r="C179" s="10"/>
      <c r="D179" s="10"/>
      <c r="E179" s="10"/>
      <c r="F179" s="10"/>
    </row>
    <row r="180" spans="2:6" ht="12.75">
      <c r="B180" s="10"/>
      <c r="C180" s="10"/>
      <c r="D180" s="10"/>
      <c r="E180" s="10"/>
      <c r="F180" s="10"/>
    </row>
    <row r="181" spans="2:6" ht="12.75">
      <c r="B181" s="10"/>
      <c r="C181" s="10"/>
      <c r="D181" s="10"/>
      <c r="E181" s="10"/>
      <c r="F181" s="10"/>
    </row>
    <row r="182" spans="2:6" ht="12.75">
      <c r="B182" s="10"/>
      <c r="C182" s="10"/>
      <c r="D182" s="10"/>
      <c r="E182" s="10"/>
      <c r="F182" s="10"/>
    </row>
    <row r="183" spans="2:6" ht="12.75">
      <c r="B183" s="10"/>
      <c r="C183" s="10"/>
      <c r="D183" s="10"/>
      <c r="E183" s="10"/>
      <c r="F183" s="10"/>
    </row>
    <row r="184" spans="2:6" ht="12.75">
      <c r="B184" s="10"/>
      <c r="C184" s="10"/>
      <c r="D184" s="10"/>
      <c r="E184" s="10"/>
      <c r="F184" s="10"/>
    </row>
    <row r="185" spans="2:6" ht="12.75">
      <c r="B185" s="10"/>
      <c r="C185" s="10"/>
      <c r="D185" s="10"/>
      <c r="E185" s="10"/>
      <c r="F185" s="10"/>
    </row>
    <row r="186" spans="2:6" ht="12.75">
      <c r="B186" s="10"/>
      <c r="C186" s="10"/>
      <c r="D186" s="10"/>
      <c r="E186" s="10"/>
      <c r="F186" s="10"/>
    </row>
    <row r="187" spans="2:6" ht="12.75">
      <c r="B187" s="10"/>
      <c r="C187" s="10"/>
      <c r="D187" s="10"/>
      <c r="E187" s="10"/>
      <c r="F187" s="10"/>
    </row>
    <row r="188" spans="2:6" ht="12.75">
      <c r="B188" s="10"/>
      <c r="C188" s="10"/>
      <c r="D188" s="10"/>
      <c r="E188" s="10"/>
      <c r="F188" s="10"/>
    </row>
    <row r="189" spans="2:6" ht="12.75">
      <c r="B189" s="10"/>
      <c r="C189" s="10"/>
      <c r="D189" s="10"/>
      <c r="E189" s="10"/>
      <c r="F189" s="10"/>
    </row>
    <row r="190" spans="2:6" ht="12.75">
      <c r="B190" s="10"/>
      <c r="C190" s="10"/>
      <c r="D190" s="10"/>
      <c r="E190" s="10"/>
      <c r="F190" s="10"/>
    </row>
    <row r="191" spans="2:6" ht="12.75">
      <c r="B191" s="10"/>
      <c r="C191" s="10"/>
      <c r="D191" s="10"/>
      <c r="E191" s="10"/>
      <c r="F191" s="10"/>
    </row>
    <row r="192" spans="2:6" ht="12.75">
      <c r="B192" s="10"/>
      <c r="C192" s="10"/>
      <c r="D192" s="10"/>
      <c r="E192" s="10"/>
      <c r="F192" s="10"/>
    </row>
    <row r="193" spans="2:6" ht="12.75">
      <c r="B193" s="10"/>
      <c r="C193" s="10"/>
      <c r="D193" s="10"/>
      <c r="E193" s="10"/>
      <c r="F193" s="10"/>
    </row>
    <row r="194" spans="2:6" ht="12.75">
      <c r="B194" s="10"/>
      <c r="C194" s="10"/>
      <c r="D194" s="10"/>
      <c r="E194" s="10"/>
      <c r="F194" s="10"/>
    </row>
    <row r="195" spans="2:6" ht="12.75">
      <c r="B195" s="10"/>
      <c r="C195" s="10"/>
      <c r="D195" s="10"/>
      <c r="E195" s="10"/>
      <c r="F195" s="10"/>
    </row>
    <row r="196" spans="2:6" ht="12.75">
      <c r="B196" s="10"/>
      <c r="C196" s="10"/>
      <c r="D196" s="10"/>
      <c r="E196" s="10"/>
      <c r="F196" s="10"/>
    </row>
    <row r="197" spans="2:6" ht="12.75">
      <c r="B197" s="10"/>
      <c r="C197" s="10"/>
      <c r="D197" s="10"/>
      <c r="E197" s="10"/>
      <c r="F197" s="10"/>
    </row>
    <row r="198" spans="2:6" ht="12.75">
      <c r="B198" s="10"/>
      <c r="C198" s="10"/>
      <c r="D198" s="10"/>
      <c r="E198" s="10"/>
      <c r="F198" s="10"/>
    </row>
    <row r="199" spans="2:6" ht="12.75">
      <c r="B199" s="10"/>
      <c r="C199" s="10"/>
      <c r="D199" s="10"/>
      <c r="E199" s="10"/>
      <c r="F199" s="10"/>
    </row>
    <row r="200" spans="2:6" ht="12.75">
      <c r="B200" s="10"/>
      <c r="C200" s="10"/>
      <c r="D200" s="10"/>
      <c r="E200" s="10"/>
      <c r="F200" s="10"/>
    </row>
    <row r="201" spans="2:6" ht="12.75">
      <c r="B201" s="10"/>
      <c r="C201" s="10"/>
      <c r="D201" s="10"/>
      <c r="E201" s="10"/>
      <c r="F201" s="10"/>
    </row>
    <row r="202" spans="2:6" ht="12.75">
      <c r="B202" s="10"/>
      <c r="C202" s="10"/>
      <c r="D202" s="10"/>
      <c r="E202" s="10"/>
      <c r="F202" s="10"/>
    </row>
    <row r="203" spans="2:6" ht="12.75">
      <c r="B203" s="10"/>
      <c r="C203" s="10"/>
      <c r="D203" s="10"/>
      <c r="E203" s="10"/>
      <c r="F203" s="10"/>
    </row>
    <row r="204" spans="2:6" ht="12.75">
      <c r="B204" s="10"/>
      <c r="C204" s="10"/>
      <c r="D204" s="10"/>
      <c r="E204" s="10"/>
      <c r="F204" s="10"/>
    </row>
    <row r="205" spans="2:6" ht="12.75">
      <c r="B205" s="10"/>
      <c r="C205" s="10"/>
      <c r="D205" s="10"/>
      <c r="E205" s="10"/>
      <c r="F205" s="10"/>
    </row>
    <row r="206" spans="2:6" ht="12.75">
      <c r="B206" s="10"/>
      <c r="C206" s="10"/>
      <c r="D206" s="10"/>
      <c r="E206" s="10"/>
      <c r="F206" s="10"/>
    </row>
    <row r="207" spans="2:6" ht="12.75">
      <c r="B207" s="10"/>
      <c r="C207" s="10"/>
      <c r="D207" s="10"/>
      <c r="E207" s="10"/>
      <c r="F207" s="10"/>
    </row>
    <row r="208" spans="2:6" ht="12.75">
      <c r="B208" s="10"/>
      <c r="C208" s="10"/>
      <c r="D208" s="10"/>
      <c r="E208" s="10"/>
      <c r="F208" s="10"/>
    </row>
    <row r="209" spans="2:6" ht="12.75">
      <c r="B209" s="10"/>
      <c r="C209" s="10"/>
      <c r="D209" s="10"/>
      <c r="E209" s="10"/>
      <c r="F209" s="10"/>
    </row>
    <row r="210" spans="2:6" ht="12.75">
      <c r="B210" s="10"/>
      <c r="C210" s="10"/>
      <c r="D210" s="10"/>
      <c r="E210" s="10"/>
      <c r="F210" s="10"/>
    </row>
    <row r="211" spans="2:6" ht="12.75">
      <c r="B211" s="10"/>
      <c r="C211" s="10"/>
      <c r="D211" s="10"/>
      <c r="E211" s="10"/>
      <c r="F211" s="10"/>
    </row>
    <row r="212" spans="2:6" ht="12.75">
      <c r="B212" s="10"/>
      <c r="C212" s="10"/>
      <c r="D212" s="10"/>
      <c r="E212" s="10"/>
      <c r="F212" s="10"/>
    </row>
    <row r="213" spans="2:6" ht="12.75">
      <c r="B213" s="10"/>
      <c r="C213" s="10"/>
      <c r="D213" s="10"/>
      <c r="E213" s="10"/>
      <c r="F213" s="10"/>
    </row>
    <row r="214" spans="2:6" ht="12.75">
      <c r="B214" s="10"/>
      <c r="C214" s="10"/>
      <c r="D214" s="10"/>
      <c r="E214" s="10"/>
      <c r="F214" s="10"/>
    </row>
    <row r="215" spans="2:6" ht="12.75">
      <c r="B215" s="10"/>
      <c r="C215" s="10"/>
      <c r="D215" s="10"/>
      <c r="E215" s="10"/>
      <c r="F215" s="10"/>
    </row>
    <row r="216" spans="2:6" ht="12.75">
      <c r="B216" s="10"/>
      <c r="C216" s="10"/>
      <c r="D216" s="10"/>
      <c r="E216" s="10"/>
      <c r="F216" s="10"/>
    </row>
    <row r="217" spans="2:6" ht="12.75">
      <c r="B217" s="10"/>
      <c r="C217" s="10"/>
      <c r="D217" s="10"/>
      <c r="E217" s="10"/>
      <c r="F217" s="10"/>
    </row>
    <row r="218" spans="2:6" ht="12.75">
      <c r="B218" s="10"/>
      <c r="C218" s="10"/>
      <c r="D218" s="10"/>
      <c r="E218" s="10"/>
      <c r="F218" s="10"/>
    </row>
    <row r="219" spans="2:6" ht="12.75">
      <c r="B219" s="10"/>
      <c r="C219" s="10"/>
      <c r="D219" s="10"/>
      <c r="E219" s="10"/>
      <c r="F219" s="10"/>
    </row>
    <row r="220" spans="2:6" ht="12.75">
      <c r="B220" s="10"/>
      <c r="C220" s="10"/>
      <c r="D220" s="10"/>
      <c r="E220" s="10"/>
      <c r="F220" s="10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9"/>
  <sheetViews>
    <sheetView workbookViewId="0" topLeftCell="A1">
      <selection activeCell="E14" sqref="E14"/>
    </sheetView>
  </sheetViews>
  <sheetFormatPr defaultColWidth="9.00390625" defaultRowHeight="12.75"/>
  <cols>
    <col min="1" max="1" width="7.375" style="0" customWidth="1"/>
    <col min="2" max="2" width="76.00390625" style="0" customWidth="1"/>
    <col min="3" max="4" width="19.25390625" style="0" customWidth="1"/>
    <col min="5" max="6" width="18.625" style="0" customWidth="1"/>
    <col min="7" max="7" width="21.625" style="0" customWidth="1"/>
  </cols>
  <sheetData>
    <row r="1" spans="2:8" ht="52.5" customHeight="1">
      <c r="B1" s="118" t="s">
        <v>129</v>
      </c>
      <c r="C1" s="61"/>
      <c r="D1" s="61"/>
      <c r="E1" s="61"/>
      <c r="F1" s="61"/>
      <c r="G1" s="61"/>
      <c r="H1" s="61"/>
    </row>
    <row r="2" spans="1:7" ht="127.5">
      <c r="A2" s="68" t="s">
        <v>121</v>
      </c>
      <c r="B2" s="88" t="s">
        <v>46</v>
      </c>
      <c r="C2" s="88" t="s">
        <v>48</v>
      </c>
      <c r="D2" s="88" t="s">
        <v>127</v>
      </c>
      <c r="E2" s="88" t="s">
        <v>49</v>
      </c>
      <c r="F2" s="88" t="s">
        <v>128</v>
      </c>
      <c r="G2" s="88" t="s">
        <v>50</v>
      </c>
    </row>
    <row r="3" spans="1:7" ht="15.75">
      <c r="A3" s="68">
        <v>1</v>
      </c>
      <c r="B3" s="3" t="s">
        <v>39</v>
      </c>
      <c r="C3" s="29">
        <v>32</v>
      </c>
      <c r="D3" s="29">
        <v>97</v>
      </c>
      <c r="E3" s="14">
        <v>16</v>
      </c>
      <c r="F3" s="14">
        <v>38</v>
      </c>
      <c r="G3" s="16">
        <v>0.7509495387954421</v>
      </c>
    </row>
    <row r="4" spans="1:7" ht="14.25" customHeight="1">
      <c r="A4" s="68">
        <v>2</v>
      </c>
      <c r="B4" s="3" t="s">
        <v>40</v>
      </c>
      <c r="C4" s="14">
        <v>39</v>
      </c>
      <c r="D4" s="29">
        <v>97</v>
      </c>
      <c r="E4" s="14">
        <v>10</v>
      </c>
      <c r="F4" s="14">
        <v>38</v>
      </c>
      <c r="G4" s="16">
        <v>0.6652197504069453</v>
      </c>
    </row>
    <row r="5" spans="1:7" ht="17.25" customHeight="1">
      <c r="A5" s="68">
        <v>3</v>
      </c>
      <c r="B5" s="3" t="s">
        <v>41</v>
      </c>
      <c r="C5" s="14">
        <v>17</v>
      </c>
      <c r="D5" s="29">
        <v>97</v>
      </c>
      <c r="E5" s="14">
        <v>8</v>
      </c>
      <c r="F5" s="14">
        <v>38</v>
      </c>
      <c r="G5" s="16">
        <v>0.38578404774823655</v>
      </c>
    </row>
    <row r="6" spans="1:7" ht="15" customHeight="1">
      <c r="A6" s="68">
        <v>4</v>
      </c>
      <c r="B6" s="3" t="s">
        <v>38</v>
      </c>
      <c r="C6" s="29">
        <v>9</v>
      </c>
      <c r="D6" s="29">
        <v>97</v>
      </c>
      <c r="E6" s="14">
        <v>4</v>
      </c>
      <c r="F6" s="14">
        <v>38</v>
      </c>
      <c r="G6" s="16">
        <v>0.19804666304937601</v>
      </c>
    </row>
    <row r="7" spans="2:7" ht="15.75">
      <c r="B7" s="76" t="s">
        <v>47</v>
      </c>
      <c r="C7" s="41">
        <f>C3+C4+C5+C6</f>
        <v>97</v>
      </c>
      <c r="D7" s="41"/>
      <c r="E7" s="41">
        <f>E3+E4+E5+E6</f>
        <v>38</v>
      </c>
      <c r="F7" s="19"/>
      <c r="G7" s="18"/>
    </row>
    <row r="8" spans="3:4" ht="12.75">
      <c r="C8" s="17"/>
      <c r="D8" s="17"/>
    </row>
    <row r="9" ht="15.75" customHeight="1">
      <c r="B9" s="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3">
      <selection activeCell="B22" sqref="B22"/>
    </sheetView>
  </sheetViews>
  <sheetFormatPr defaultColWidth="9.00390625" defaultRowHeight="12.75"/>
  <cols>
    <col min="1" max="1" width="3.75390625" style="0" customWidth="1"/>
    <col min="2" max="2" width="67.875" style="0" customWidth="1"/>
    <col min="3" max="3" width="12.00390625" style="0" customWidth="1"/>
    <col min="4" max="4" width="11.00390625" style="0" customWidth="1"/>
    <col min="5" max="5" width="11.875" style="0" customWidth="1"/>
    <col min="6" max="6" width="13.25390625" style="0" customWidth="1"/>
    <col min="7" max="7" width="10.875" style="0" customWidth="1"/>
    <col min="8" max="8" width="11.625" style="0" customWidth="1"/>
    <col min="9" max="9" width="10.375" style="0" customWidth="1"/>
    <col min="10" max="10" width="11.875" style="0" customWidth="1"/>
    <col min="11" max="11" width="12.00390625" style="0" customWidth="1"/>
  </cols>
  <sheetData>
    <row r="1" ht="23.25">
      <c r="B1" s="94" t="s">
        <v>143</v>
      </c>
    </row>
    <row r="2" spans="1:11" ht="89.25">
      <c r="A2" s="68" t="s">
        <v>121</v>
      </c>
      <c r="B2" s="84" t="s">
        <v>0</v>
      </c>
      <c r="C2" s="84" t="s">
        <v>134</v>
      </c>
      <c r="D2" s="84" t="s">
        <v>135</v>
      </c>
      <c r="E2" s="85" t="s">
        <v>136</v>
      </c>
      <c r="F2" s="85" t="s">
        <v>61</v>
      </c>
      <c r="G2" s="85" t="s">
        <v>137</v>
      </c>
      <c r="H2" s="85" t="s">
        <v>138</v>
      </c>
      <c r="I2" s="85" t="s">
        <v>139</v>
      </c>
      <c r="J2" s="46" t="s">
        <v>120</v>
      </c>
      <c r="K2" s="83"/>
    </row>
    <row r="3" spans="1:11" ht="15" customHeight="1">
      <c r="A3" s="68">
        <v>1</v>
      </c>
      <c r="B3" s="1" t="s">
        <v>4</v>
      </c>
      <c r="C3" s="43">
        <v>2</v>
      </c>
      <c r="D3" s="27">
        <v>1.5185185185185186</v>
      </c>
      <c r="E3" s="27">
        <v>0.98</v>
      </c>
      <c r="F3" s="27">
        <v>0</v>
      </c>
      <c r="G3" s="27">
        <v>0.012736953006286456</v>
      </c>
      <c r="H3" s="27">
        <v>0</v>
      </c>
      <c r="I3" s="27">
        <v>0.07</v>
      </c>
      <c r="J3" s="87">
        <f aca="true" t="shared" si="0" ref="J3:J36">(0.2*C3)+(0.1*D3)+(0.2*E3)+(0.1*F3)+(0.1*(G3+H3))+(0.05*I3)</f>
        <v>0.7526255471524805</v>
      </c>
      <c r="K3" s="83"/>
    </row>
    <row r="4" spans="1:11" ht="15" customHeight="1">
      <c r="A4" s="68">
        <v>2</v>
      </c>
      <c r="B4" s="1" t="s">
        <v>6</v>
      </c>
      <c r="C4" s="43">
        <v>0.97</v>
      </c>
      <c r="D4" s="27">
        <v>0.6428571428571429</v>
      </c>
      <c r="E4" s="27">
        <v>1.35</v>
      </c>
      <c r="F4" s="27">
        <v>0.009708737864077669</v>
      </c>
      <c r="G4" s="27">
        <v>0.012444243122007684</v>
      </c>
      <c r="H4" s="27">
        <v>0.06</v>
      </c>
      <c r="I4" s="27">
        <v>0.09</v>
      </c>
      <c r="J4" s="87">
        <f t="shared" si="0"/>
        <v>0.5410010123843227</v>
      </c>
      <c r="K4" s="83"/>
    </row>
    <row r="5" spans="1:11" ht="15" customHeight="1">
      <c r="A5" s="68">
        <v>3</v>
      </c>
      <c r="B5" s="1" t="s">
        <v>16</v>
      </c>
      <c r="C5" s="43">
        <v>0.07</v>
      </c>
      <c r="D5" s="27">
        <v>1.6259746588693957</v>
      </c>
      <c r="E5" s="27">
        <v>1.1</v>
      </c>
      <c r="F5" s="27">
        <v>0.07766990291262135</v>
      </c>
      <c r="G5" s="27">
        <v>0.10636684283566926</v>
      </c>
      <c r="H5" s="27">
        <v>0.2</v>
      </c>
      <c r="I5" s="27">
        <v>0.04</v>
      </c>
      <c r="J5" s="87">
        <f t="shared" si="0"/>
        <v>0.4370011404617687</v>
      </c>
      <c r="K5" s="83"/>
    </row>
    <row r="6" spans="1:11" ht="15" customHeight="1">
      <c r="A6" s="68">
        <v>4</v>
      </c>
      <c r="B6" s="1" t="s">
        <v>9</v>
      </c>
      <c r="C6" s="43">
        <v>0.92</v>
      </c>
      <c r="D6" s="27">
        <v>0.7685185185185185</v>
      </c>
      <c r="E6" s="27">
        <v>0.61</v>
      </c>
      <c r="F6" s="27">
        <v>0.009708737864077669</v>
      </c>
      <c r="G6" s="27">
        <v>0.03125214780533022</v>
      </c>
      <c r="H6" s="27">
        <v>0</v>
      </c>
      <c r="I6" s="27">
        <v>0.06</v>
      </c>
      <c r="J6" s="87">
        <f t="shared" si="0"/>
        <v>0.38994794041879266</v>
      </c>
      <c r="K6" s="83"/>
    </row>
    <row r="7" spans="1:11" ht="15" customHeight="1">
      <c r="A7" s="68">
        <v>5</v>
      </c>
      <c r="B7" s="1" t="s">
        <v>10</v>
      </c>
      <c r="C7" s="43">
        <v>0.31</v>
      </c>
      <c r="D7" s="27">
        <v>1.4444444444444444</v>
      </c>
      <c r="E7" s="27">
        <v>0.83</v>
      </c>
      <c r="F7" s="27">
        <v>0.019417475728155338</v>
      </c>
      <c r="G7" s="27">
        <v>0.037922734086891764</v>
      </c>
      <c r="H7" s="27">
        <v>0</v>
      </c>
      <c r="I7" s="27">
        <v>0.15</v>
      </c>
      <c r="J7" s="87">
        <f t="shared" si="0"/>
        <v>0.38567846542594914</v>
      </c>
      <c r="K7" s="83"/>
    </row>
    <row r="8" spans="1:11" ht="15" customHeight="1">
      <c r="A8" s="68">
        <v>6</v>
      </c>
      <c r="B8" s="120" t="s">
        <v>19</v>
      </c>
      <c r="C8" s="43">
        <v>0.3</v>
      </c>
      <c r="D8" s="27">
        <v>1.2407407407407407</v>
      </c>
      <c r="E8" s="27">
        <v>0.85</v>
      </c>
      <c r="F8" s="27">
        <v>0.009708737864077669</v>
      </c>
      <c r="G8" s="27">
        <v>0.02575909301393339</v>
      </c>
      <c r="H8" s="27">
        <v>0</v>
      </c>
      <c r="I8" s="27">
        <v>0.1</v>
      </c>
      <c r="J8" s="87">
        <f t="shared" si="0"/>
        <v>0.3626208571618752</v>
      </c>
      <c r="K8" s="83"/>
    </row>
    <row r="9" spans="1:11" ht="15" customHeight="1">
      <c r="A9" s="68">
        <v>7</v>
      </c>
      <c r="B9" s="1" t="s">
        <v>22</v>
      </c>
      <c r="C9" s="43">
        <v>0.21</v>
      </c>
      <c r="D9" s="27">
        <v>1.6555555555555557</v>
      </c>
      <c r="E9" s="27">
        <v>0.7</v>
      </c>
      <c r="F9" s="27">
        <v>0</v>
      </c>
      <c r="G9" s="27">
        <v>0.037379632389503835</v>
      </c>
      <c r="H9" s="27">
        <v>0</v>
      </c>
      <c r="I9" s="27">
        <v>0.1</v>
      </c>
      <c r="J9" s="87">
        <f t="shared" si="0"/>
        <v>0.35629351879450594</v>
      </c>
      <c r="K9" s="83"/>
    </row>
    <row r="10" spans="1:11" ht="15" customHeight="1">
      <c r="A10" s="68">
        <v>8</v>
      </c>
      <c r="B10" s="1" t="s">
        <v>12</v>
      </c>
      <c r="C10" s="43">
        <v>0.5</v>
      </c>
      <c r="D10" s="27">
        <v>1.1908831908831907</v>
      </c>
      <c r="E10" s="27">
        <v>0.53</v>
      </c>
      <c r="F10" s="27">
        <v>0.14563106796116504</v>
      </c>
      <c r="G10" s="27">
        <v>0.03089889874490417</v>
      </c>
      <c r="H10" s="27">
        <v>0</v>
      </c>
      <c r="I10" s="27">
        <v>0.05</v>
      </c>
      <c r="J10" s="87">
        <f t="shared" si="0"/>
        <v>0.345241315758926</v>
      </c>
      <c r="K10" s="83"/>
    </row>
    <row r="11" spans="1:11" ht="15" customHeight="1">
      <c r="A11" s="24">
        <v>9</v>
      </c>
      <c r="B11" s="1" t="s">
        <v>29</v>
      </c>
      <c r="C11" s="43">
        <v>0.09</v>
      </c>
      <c r="D11" s="27">
        <v>0.8913817663817664</v>
      </c>
      <c r="E11" s="27">
        <v>1.01</v>
      </c>
      <c r="F11" s="27">
        <v>0.07766990291262135</v>
      </c>
      <c r="G11" s="27">
        <v>0.06120392004223023</v>
      </c>
      <c r="H11" s="27">
        <v>0</v>
      </c>
      <c r="I11" s="27">
        <v>0.19</v>
      </c>
      <c r="J11" s="87">
        <f t="shared" si="0"/>
        <v>0.33252555893366187</v>
      </c>
      <c r="K11" s="83"/>
    </row>
    <row r="12" spans="1:11" ht="15" customHeight="1">
      <c r="A12" s="24">
        <v>10</v>
      </c>
      <c r="B12" s="1" t="s">
        <v>14</v>
      </c>
      <c r="C12" s="43">
        <v>0.39</v>
      </c>
      <c r="D12" s="27">
        <v>0.5333333333333333</v>
      </c>
      <c r="E12" s="27">
        <v>0.86</v>
      </c>
      <c r="F12" s="27">
        <v>0</v>
      </c>
      <c r="G12" s="27">
        <v>0.05213825260434194</v>
      </c>
      <c r="H12" s="27">
        <v>0.03</v>
      </c>
      <c r="I12" s="27">
        <v>0.13</v>
      </c>
      <c r="J12" s="87">
        <f t="shared" si="0"/>
        <v>0.31804715859376753</v>
      </c>
      <c r="K12" s="83"/>
    </row>
    <row r="13" spans="1:11" ht="15" customHeight="1">
      <c r="A13" s="24">
        <v>11</v>
      </c>
      <c r="B13" s="1" t="s">
        <v>11</v>
      </c>
      <c r="C13" s="43">
        <v>0.47</v>
      </c>
      <c r="D13" s="27">
        <v>0.7457912457912458</v>
      </c>
      <c r="E13" s="27">
        <v>0.65</v>
      </c>
      <c r="F13" s="27">
        <v>0.06796116504854369</v>
      </c>
      <c r="G13" s="27">
        <v>0.00015406330047480519</v>
      </c>
      <c r="H13" s="27">
        <v>0.06</v>
      </c>
      <c r="I13" s="27">
        <v>0.03</v>
      </c>
      <c r="J13" s="87">
        <f t="shared" si="0"/>
        <v>0.31289064741402645</v>
      </c>
      <c r="K13" s="83"/>
    </row>
    <row r="14" spans="1:11" ht="15" customHeight="1">
      <c r="A14" s="24">
        <v>12</v>
      </c>
      <c r="B14" s="1" t="s">
        <v>31</v>
      </c>
      <c r="C14" s="43">
        <v>0.09</v>
      </c>
      <c r="D14" s="27">
        <v>1.3844189016602808</v>
      </c>
      <c r="E14" s="27">
        <v>0.45</v>
      </c>
      <c r="F14" s="26">
        <v>0</v>
      </c>
      <c r="G14" s="27">
        <v>0.11237100852450953</v>
      </c>
      <c r="H14" s="27">
        <v>0</v>
      </c>
      <c r="I14" s="27">
        <v>0.35</v>
      </c>
      <c r="J14" s="87">
        <f t="shared" si="0"/>
        <v>0.27517899101847904</v>
      </c>
      <c r="K14" s="83"/>
    </row>
    <row r="15" spans="1:11" ht="15" customHeight="1">
      <c r="A15" s="24">
        <v>13</v>
      </c>
      <c r="B15" s="1" t="s">
        <v>18</v>
      </c>
      <c r="C15" s="43">
        <v>0.2</v>
      </c>
      <c r="D15" s="27">
        <v>1</v>
      </c>
      <c r="E15" s="27">
        <v>0.63</v>
      </c>
      <c r="F15" s="27">
        <v>0</v>
      </c>
      <c r="G15" s="27">
        <v>0.020195765296498924</v>
      </c>
      <c r="H15" s="27">
        <v>0</v>
      </c>
      <c r="I15" s="27">
        <v>0.06</v>
      </c>
      <c r="J15" s="87">
        <f t="shared" si="0"/>
        <v>0.2710195765296499</v>
      </c>
      <c r="K15" s="83"/>
    </row>
    <row r="16" spans="1:11" ht="15" customHeight="1">
      <c r="A16" s="24">
        <v>14</v>
      </c>
      <c r="B16" s="1" t="s">
        <v>33</v>
      </c>
      <c r="C16" s="43">
        <v>0.06</v>
      </c>
      <c r="D16" s="27">
        <v>0.8703703703703705</v>
      </c>
      <c r="E16" s="27">
        <v>0.84</v>
      </c>
      <c r="F16" s="26">
        <v>0</v>
      </c>
      <c r="G16" s="27">
        <v>0.008987485840064756</v>
      </c>
      <c r="H16" s="27">
        <v>0</v>
      </c>
      <c r="I16" s="27">
        <v>0.03</v>
      </c>
      <c r="J16" s="87">
        <f t="shared" si="0"/>
        <v>0.26943578562104353</v>
      </c>
      <c r="K16" s="83"/>
    </row>
    <row r="17" spans="1:11" ht="15" customHeight="1">
      <c r="A17" s="24">
        <v>15</v>
      </c>
      <c r="B17" s="1" t="s">
        <v>7</v>
      </c>
      <c r="C17" s="43">
        <v>0.49</v>
      </c>
      <c r="D17" s="27">
        <v>1.0185185185185186</v>
      </c>
      <c r="E17" s="27">
        <v>0.31</v>
      </c>
      <c r="F17" s="27">
        <v>0.019417475728155338</v>
      </c>
      <c r="G17" s="27">
        <v>-0.008233179575696345</v>
      </c>
      <c r="H17" s="27">
        <v>0</v>
      </c>
      <c r="I17" s="27">
        <v>0.05</v>
      </c>
      <c r="J17" s="87">
        <f t="shared" si="0"/>
        <v>0.2654702814670978</v>
      </c>
      <c r="K17" s="83"/>
    </row>
    <row r="18" spans="1:11" ht="15" customHeight="1">
      <c r="A18" s="24">
        <v>16</v>
      </c>
      <c r="B18" s="1" t="s">
        <v>23</v>
      </c>
      <c r="C18" s="43">
        <v>0.08</v>
      </c>
      <c r="D18" s="27">
        <v>1.4126984126984128</v>
      </c>
      <c r="E18" s="27">
        <v>0.45</v>
      </c>
      <c r="F18" s="26">
        <v>0</v>
      </c>
      <c r="G18" s="27">
        <v>0.10602435134943604</v>
      </c>
      <c r="H18" s="27">
        <v>0</v>
      </c>
      <c r="I18" s="27">
        <v>0.11</v>
      </c>
      <c r="J18" s="87">
        <f t="shared" si="0"/>
        <v>0.26337227640478494</v>
      </c>
      <c r="K18" s="83"/>
    </row>
    <row r="19" spans="1:11" ht="15" customHeight="1">
      <c r="A19" s="24">
        <v>17</v>
      </c>
      <c r="B19" s="1" t="s">
        <v>17</v>
      </c>
      <c r="C19" s="43">
        <v>0.2</v>
      </c>
      <c r="D19" s="27">
        <v>0.7132352941176471</v>
      </c>
      <c r="E19" s="27">
        <v>0.63</v>
      </c>
      <c r="F19" s="27">
        <v>0.04854368932038835</v>
      </c>
      <c r="G19" s="27">
        <v>0.014086457303202866</v>
      </c>
      <c r="H19" s="27">
        <v>0.04</v>
      </c>
      <c r="I19" s="27">
        <v>0.09</v>
      </c>
      <c r="J19" s="87">
        <f t="shared" si="0"/>
        <v>0.25208654407412384</v>
      </c>
      <c r="K19" s="83"/>
    </row>
    <row r="20" spans="1:11" ht="15" customHeight="1">
      <c r="A20" s="24">
        <v>18</v>
      </c>
      <c r="B20" s="1" t="s">
        <v>30</v>
      </c>
      <c r="C20" s="43">
        <v>0.08</v>
      </c>
      <c r="D20" s="27">
        <v>0.8333333333333334</v>
      </c>
      <c r="E20" s="27">
        <v>0.72</v>
      </c>
      <c r="F20" s="27">
        <v>0.02912621359223301</v>
      </c>
      <c r="G20" s="27">
        <v>0.008994771314449146</v>
      </c>
      <c r="H20" s="27">
        <v>0.03</v>
      </c>
      <c r="I20" s="27">
        <v>0.03</v>
      </c>
      <c r="J20" s="87">
        <f t="shared" si="0"/>
        <v>0.25164543182400156</v>
      </c>
      <c r="K20" s="83"/>
    </row>
    <row r="21" spans="1:11" ht="15" customHeight="1">
      <c r="A21" s="24">
        <v>19</v>
      </c>
      <c r="B21" s="121" t="s">
        <v>20</v>
      </c>
      <c r="C21" s="43">
        <v>0.12</v>
      </c>
      <c r="D21" s="27">
        <v>1.0191798941798942</v>
      </c>
      <c r="E21" s="27">
        <v>0.51</v>
      </c>
      <c r="F21" s="27">
        <v>0.009708737864077669</v>
      </c>
      <c r="G21" s="27">
        <v>0.017265876903437758</v>
      </c>
      <c r="H21" s="27">
        <v>0.02</v>
      </c>
      <c r="I21" s="27">
        <v>0.12</v>
      </c>
      <c r="J21" s="87">
        <f t="shared" si="0"/>
        <v>0.23861545089474098</v>
      </c>
      <c r="K21" s="83"/>
    </row>
    <row r="22" spans="1:11" ht="15" customHeight="1">
      <c r="A22" s="24">
        <v>20</v>
      </c>
      <c r="B22" s="1" t="s">
        <v>13</v>
      </c>
      <c r="C22" s="43">
        <v>0.12</v>
      </c>
      <c r="D22" s="27">
        <v>1.3167211328976034</v>
      </c>
      <c r="E22" s="27">
        <v>0.32</v>
      </c>
      <c r="F22" s="27">
        <v>0.06796116504854369</v>
      </c>
      <c r="G22" s="27">
        <v>-0.001707635070321001</v>
      </c>
      <c r="H22" s="27">
        <v>0</v>
      </c>
      <c r="I22" s="27">
        <v>0.23</v>
      </c>
      <c r="J22" s="87">
        <f t="shared" si="0"/>
        <v>0.2377974662875826</v>
      </c>
      <c r="K22" s="83"/>
    </row>
    <row r="23" spans="1:11" ht="15" customHeight="1">
      <c r="A23" s="24">
        <v>21</v>
      </c>
      <c r="B23" s="121" t="s">
        <v>8</v>
      </c>
      <c r="C23" s="43">
        <v>0.06</v>
      </c>
      <c r="D23" s="27">
        <v>1.4768518518518519</v>
      </c>
      <c r="E23" s="27">
        <v>0.28</v>
      </c>
      <c r="F23" s="27">
        <v>0.019417475728155338</v>
      </c>
      <c r="G23" s="27">
        <v>0.03989691958866123</v>
      </c>
      <c r="H23" s="27">
        <v>0</v>
      </c>
      <c r="I23" s="27">
        <v>0.02</v>
      </c>
      <c r="J23" s="87">
        <f t="shared" si="0"/>
        <v>0.22261662471686686</v>
      </c>
      <c r="K23" s="83"/>
    </row>
    <row r="24" spans="1:11" ht="15" customHeight="1">
      <c r="A24" s="24">
        <v>22</v>
      </c>
      <c r="B24" s="1" t="s">
        <v>34</v>
      </c>
      <c r="C24" s="43">
        <v>0.09</v>
      </c>
      <c r="D24" s="27">
        <v>0.9090909090909091</v>
      </c>
      <c r="E24" s="27">
        <v>0.37</v>
      </c>
      <c r="F24" s="27">
        <v>0.18446601941747573</v>
      </c>
      <c r="G24" s="27">
        <v>0.04065641916470893</v>
      </c>
      <c r="H24" s="27">
        <v>0</v>
      </c>
      <c r="I24" s="27">
        <v>0.06</v>
      </c>
      <c r="J24" s="87">
        <f t="shared" si="0"/>
        <v>0.20842133476730937</v>
      </c>
      <c r="K24" s="83"/>
    </row>
    <row r="25" spans="1:11" ht="15" customHeight="1">
      <c r="A25" s="24">
        <v>23</v>
      </c>
      <c r="B25" s="1" t="s">
        <v>15</v>
      </c>
      <c r="C25" s="43">
        <v>0.24</v>
      </c>
      <c r="D25" s="27">
        <v>0.8382352941176471</v>
      </c>
      <c r="E25" s="27">
        <v>0.34</v>
      </c>
      <c r="F25" s="27">
        <v>0</v>
      </c>
      <c r="G25" s="27">
        <v>0.0026117906336872976</v>
      </c>
      <c r="H25" s="27">
        <v>0.03</v>
      </c>
      <c r="I25" s="27">
        <v>0.07</v>
      </c>
      <c r="J25" s="87">
        <f t="shared" si="0"/>
        <v>0.20658470847513347</v>
      </c>
      <c r="K25" s="83"/>
    </row>
    <row r="26" spans="1:11" ht="15" customHeight="1">
      <c r="A26" s="24">
        <v>24</v>
      </c>
      <c r="B26" s="1" t="s">
        <v>5</v>
      </c>
      <c r="C26" s="43">
        <v>0.41</v>
      </c>
      <c r="D26" s="27">
        <v>0.8333333333333334</v>
      </c>
      <c r="E26" s="27">
        <v>0.17</v>
      </c>
      <c r="F26" s="27">
        <v>0</v>
      </c>
      <c r="G26" s="27">
        <v>0.00797185213199392</v>
      </c>
      <c r="H26" s="27">
        <v>0</v>
      </c>
      <c r="I26" s="27">
        <v>0.08</v>
      </c>
      <c r="J26" s="87">
        <f t="shared" si="0"/>
        <v>0.20413051854653272</v>
      </c>
      <c r="K26" s="83"/>
    </row>
    <row r="27" spans="1:11" ht="15" customHeight="1">
      <c r="A27" s="24">
        <v>25</v>
      </c>
      <c r="B27" s="121" t="s">
        <v>21</v>
      </c>
      <c r="C27" s="43">
        <v>0.34</v>
      </c>
      <c r="D27" s="27">
        <v>0.7555555555555555</v>
      </c>
      <c r="E27" s="27">
        <v>0.2</v>
      </c>
      <c r="F27" s="27">
        <v>0.038834951456310676</v>
      </c>
      <c r="G27" s="27">
        <v>0.058668456252195286</v>
      </c>
      <c r="H27" s="27">
        <v>0</v>
      </c>
      <c r="I27" s="27">
        <v>0.06</v>
      </c>
      <c r="J27" s="87">
        <f t="shared" si="0"/>
        <v>0.19630589632640616</v>
      </c>
      <c r="K27" s="83"/>
    </row>
    <row r="28" spans="1:11" ht="15" customHeight="1">
      <c r="A28" s="24">
        <v>26</v>
      </c>
      <c r="B28" s="1" t="s">
        <v>24</v>
      </c>
      <c r="C28" s="43">
        <v>0.14</v>
      </c>
      <c r="D28" s="27">
        <v>0.7857142857142857</v>
      </c>
      <c r="E28" s="27">
        <v>0.34</v>
      </c>
      <c r="F28" s="27">
        <v>0.019417475728155338</v>
      </c>
      <c r="G28" s="27">
        <v>0.043966739895328955</v>
      </c>
      <c r="H28" s="27">
        <v>0</v>
      </c>
      <c r="I28" s="27">
        <v>0.05</v>
      </c>
      <c r="J28" s="87">
        <f t="shared" si="0"/>
        <v>0.183409850133777</v>
      </c>
      <c r="K28" s="83"/>
    </row>
    <row r="29" spans="1:11" ht="15" customHeight="1">
      <c r="A29" s="68">
        <v>27</v>
      </c>
      <c r="B29" s="121" t="s">
        <v>35</v>
      </c>
      <c r="C29" s="43">
        <v>0.04</v>
      </c>
      <c r="D29" s="27">
        <v>1.0185185185185186</v>
      </c>
      <c r="E29" s="27">
        <v>0.31</v>
      </c>
      <c r="F29" s="26">
        <v>0</v>
      </c>
      <c r="G29" s="27">
        <v>0.04109826612238386</v>
      </c>
      <c r="H29" s="27">
        <v>0</v>
      </c>
      <c r="I29" s="27">
        <v>0.09</v>
      </c>
      <c r="J29" s="87">
        <f t="shared" si="0"/>
        <v>0.18046167846409025</v>
      </c>
      <c r="K29" s="83"/>
    </row>
    <row r="30" spans="1:11" ht="15" customHeight="1">
      <c r="A30" s="68">
        <v>28</v>
      </c>
      <c r="B30" s="1" t="s">
        <v>25</v>
      </c>
      <c r="C30" s="43">
        <v>0.06</v>
      </c>
      <c r="D30" s="27">
        <v>0.75</v>
      </c>
      <c r="E30" s="27">
        <v>0.34</v>
      </c>
      <c r="F30" s="27">
        <v>0.07766990291262135</v>
      </c>
      <c r="G30" s="27">
        <v>-0.0002185345554649842</v>
      </c>
      <c r="H30" s="27">
        <v>0.01</v>
      </c>
      <c r="I30" s="27">
        <v>0.06</v>
      </c>
      <c r="J30" s="87">
        <f t="shared" si="0"/>
        <v>0.16674513683571565</v>
      </c>
      <c r="K30" s="83"/>
    </row>
    <row r="31" spans="1:11" ht="15" customHeight="1">
      <c r="A31" s="68">
        <v>29</v>
      </c>
      <c r="B31" s="121" t="s">
        <v>27</v>
      </c>
      <c r="C31" s="43">
        <v>0.11</v>
      </c>
      <c r="D31" s="27">
        <v>0.6666666666666666</v>
      </c>
      <c r="E31" s="27">
        <v>0.32</v>
      </c>
      <c r="F31" s="26">
        <v>0</v>
      </c>
      <c r="G31" s="27">
        <v>0.02882105474201586</v>
      </c>
      <c r="H31" s="27">
        <v>0</v>
      </c>
      <c r="I31" s="27">
        <v>0.03</v>
      </c>
      <c r="J31" s="87">
        <f t="shared" si="0"/>
        <v>0.15704877214086826</v>
      </c>
      <c r="K31" s="83"/>
    </row>
    <row r="32" spans="1:11" ht="14.25" customHeight="1">
      <c r="A32" s="68">
        <v>30</v>
      </c>
      <c r="B32" s="1" t="s">
        <v>28</v>
      </c>
      <c r="C32" s="43">
        <v>0.08</v>
      </c>
      <c r="D32" s="27">
        <v>0.7457912457912458</v>
      </c>
      <c r="E32" s="27">
        <v>0.02</v>
      </c>
      <c r="F32" s="26">
        <v>0</v>
      </c>
      <c r="G32" s="27">
        <v>-0.010849347429227626</v>
      </c>
      <c r="H32" s="27">
        <v>0.48</v>
      </c>
      <c r="I32" s="27">
        <v>0.15</v>
      </c>
      <c r="J32" s="87">
        <f t="shared" si="0"/>
        <v>0.14899418983620183</v>
      </c>
      <c r="K32" s="83"/>
    </row>
    <row r="33" spans="1:11" ht="15" customHeight="1">
      <c r="A33" s="68">
        <v>31</v>
      </c>
      <c r="B33" s="1" t="s">
        <v>32</v>
      </c>
      <c r="C33" s="43">
        <v>0.06</v>
      </c>
      <c r="D33" s="27">
        <v>0.3333333333333333</v>
      </c>
      <c r="E33" s="27">
        <v>0.44</v>
      </c>
      <c r="F33" s="26">
        <v>0</v>
      </c>
      <c r="G33" s="27">
        <v>-0.0003013752957665192</v>
      </c>
      <c r="H33" s="27">
        <v>0.03</v>
      </c>
      <c r="I33" s="27">
        <v>0.07</v>
      </c>
      <c r="J33" s="87">
        <f t="shared" si="0"/>
        <v>0.13980319580375672</v>
      </c>
      <c r="K33" s="83"/>
    </row>
    <row r="34" spans="1:11" ht="15" customHeight="1">
      <c r="A34" s="68">
        <v>32</v>
      </c>
      <c r="B34" s="1" t="s">
        <v>36</v>
      </c>
      <c r="C34" s="43">
        <v>0.02</v>
      </c>
      <c r="D34" s="27">
        <v>0.48005698005698005</v>
      </c>
      <c r="E34" s="27">
        <v>0.31</v>
      </c>
      <c r="F34" s="27">
        <v>0.04854368932038835</v>
      </c>
      <c r="G34" s="27">
        <v>0.006400489560137777</v>
      </c>
      <c r="H34" s="27">
        <v>0.02</v>
      </c>
      <c r="I34" s="27">
        <v>0.1</v>
      </c>
      <c r="J34" s="87">
        <f t="shared" si="0"/>
        <v>0.12650011589375063</v>
      </c>
      <c r="K34" s="83"/>
    </row>
    <row r="35" spans="1:11" ht="15" customHeight="1">
      <c r="A35" s="68">
        <v>33</v>
      </c>
      <c r="B35" s="121" t="s">
        <v>26</v>
      </c>
      <c r="C35" s="43">
        <v>0.06</v>
      </c>
      <c r="D35" s="27">
        <v>0.5833333333333334</v>
      </c>
      <c r="E35" s="27">
        <v>0.09</v>
      </c>
      <c r="F35" s="27">
        <v>0.019417475728155338</v>
      </c>
      <c r="G35" s="27">
        <v>0.05503558635219057</v>
      </c>
      <c r="H35" s="27">
        <v>0</v>
      </c>
      <c r="I35" s="27">
        <v>0.1</v>
      </c>
      <c r="J35" s="87">
        <f t="shared" si="0"/>
        <v>0.10077863954136795</v>
      </c>
      <c r="K35" s="83"/>
    </row>
    <row r="36" spans="1:11" ht="15" customHeight="1">
      <c r="A36" s="68">
        <v>34</v>
      </c>
      <c r="B36" s="121" t="s">
        <v>37</v>
      </c>
      <c r="C36" s="43">
        <v>0</v>
      </c>
      <c r="D36" s="27">
        <v>0.2</v>
      </c>
      <c r="E36" s="27">
        <v>0</v>
      </c>
      <c r="F36" s="26">
        <v>0</v>
      </c>
      <c r="G36" s="27">
        <v>0</v>
      </c>
      <c r="H36" s="27">
        <v>0</v>
      </c>
      <c r="I36" s="27">
        <v>0.03</v>
      </c>
      <c r="J36" s="87">
        <f t="shared" si="0"/>
        <v>0.021500000000000005</v>
      </c>
      <c r="K36" s="83"/>
    </row>
    <row r="37" spans="2:11" ht="12.75">
      <c r="B37" s="82"/>
      <c r="C37" s="82"/>
      <c r="D37" s="82"/>
      <c r="E37" s="82"/>
      <c r="F37" s="82"/>
      <c r="G37" s="82"/>
      <c r="H37" s="82"/>
      <c r="I37" s="82"/>
      <c r="J37" s="82"/>
      <c r="K37" s="82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2"/>
  <sheetViews>
    <sheetView workbookViewId="0" topLeftCell="A1">
      <selection activeCell="B36" sqref="B36"/>
    </sheetView>
  </sheetViews>
  <sheetFormatPr defaultColWidth="9.00390625" defaultRowHeight="12.75"/>
  <cols>
    <col min="1" max="1" width="6.75390625" style="0" customWidth="1"/>
    <col min="2" max="2" width="63.375" style="0" customWidth="1"/>
    <col min="3" max="3" width="30.00390625" style="0" customWidth="1"/>
    <col min="4" max="4" width="23.125" style="0" customWidth="1"/>
    <col min="5" max="5" width="24.125" style="0" customWidth="1"/>
  </cols>
  <sheetData>
    <row r="1" ht="60.75">
      <c r="B1" s="96" t="s">
        <v>42</v>
      </c>
    </row>
    <row r="2" spans="1:5" ht="91.5" customHeight="1">
      <c r="A2" s="97" t="s">
        <v>121</v>
      </c>
      <c r="B2" s="98" t="s">
        <v>0</v>
      </c>
      <c r="C2" s="98" t="s">
        <v>1</v>
      </c>
      <c r="D2" s="98" t="s">
        <v>2</v>
      </c>
      <c r="E2" s="98" t="s">
        <v>3</v>
      </c>
    </row>
    <row r="3" spans="1:5" ht="15" customHeight="1">
      <c r="A3" s="68">
        <v>1</v>
      </c>
      <c r="B3" s="1" t="s">
        <v>4</v>
      </c>
      <c r="C3" s="43">
        <v>513.3</v>
      </c>
      <c r="D3" s="43">
        <v>1429.7</v>
      </c>
      <c r="E3" s="43">
        <v>2</v>
      </c>
    </row>
    <row r="4" spans="1:5" ht="15.75">
      <c r="A4" s="68">
        <v>2</v>
      </c>
      <c r="B4" s="1" t="s">
        <v>6</v>
      </c>
      <c r="C4" s="43">
        <v>223.4</v>
      </c>
      <c r="D4" s="43">
        <v>763.9</v>
      </c>
      <c r="E4" s="43">
        <v>0.97</v>
      </c>
    </row>
    <row r="5" spans="1:5" ht="15.75">
      <c r="A5" s="68">
        <v>3</v>
      </c>
      <c r="B5" s="1" t="s">
        <v>9</v>
      </c>
      <c r="C5" s="43">
        <v>420.3</v>
      </c>
      <c r="D5" s="43">
        <v>142.8</v>
      </c>
      <c r="E5" s="43">
        <v>0.92</v>
      </c>
    </row>
    <row r="6" spans="1:5" ht="15.75">
      <c r="A6" s="68">
        <v>4</v>
      </c>
      <c r="B6" s="1" t="s">
        <v>8</v>
      </c>
      <c r="C6" s="43">
        <v>0</v>
      </c>
      <c r="D6" s="43">
        <v>882</v>
      </c>
      <c r="E6" s="43">
        <v>0.62</v>
      </c>
    </row>
    <row r="7" spans="1:5" ht="15.75">
      <c r="A7" s="68">
        <v>5</v>
      </c>
      <c r="B7" s="1" t="s">
        <v>12</v>
      </c>
      <c r="C7" s="43">
        <v>216.9</v>
      </c>
      <c r="D7" s="43">
        <v>113.6</v>
      </c>
      <c r="E7" s="43">
        <v>0.5</v>
      </c>
    </row>
    <row r="8" spans="1:5" ht="15.75">
      <c r="A8" s="68">
        <v>6</v>
      </c>
      <c r="B8" s="1" t="s">
        <v>7</v>
      </c>
      <c r="C8" s="43">
        <v>24.8</v>
      </c>
      <c r="D8" s="43">
        <v>622</v>
      </c>
      <c r="E8" s="43">
        <v>0.49</v>
      </c>
    </row>
    <row r="9" spans="1:5" ht="15.75">
      <c r="A9" s="68">
        <v>7</v>
      </c>
      <c r="B9" s="1" t="s">
        <v>11</v>
      </c>
      <c r="C9" s="43">
        <v>60</v>
      </c>
      <c r="D9" s="43">
        <v>499.9</v>
      </c>
      <c r="E9" s="43">
        <v>0.47</v>
      </c>
    </row>
    <row r="10" spans="1:5" ht="15.75">
      <c r="A10" s="68">
        <v>8</v>
      </c>
      <c r="B10" s="1" t="s">
        <v>5</v>
      </c>
      <c r="C10" s="43">
        <v>176.2</v>
      </c>
      <c r="D10" s="43">
        <v>94.6</v>
      </c>
      <c r="E10" s="43">
        <v>0.41</v>
      </c>
    </row>
    <row r="11" spans="1:5" ht="15.75">
      <c r="A11" s="68">
        <v>9</v>
      </c>
      <c r="B11" s="1" t="s">
        <v>14</v>
      </c>
      <c r="C11" s="43">
        <v>94</v>
      </c>
      <c r="D11" s="43">
        <v>300.6</v>
      </c>
      <c r="E11" s="43">
        <v>0.39</v>
      </c>
    </row>
    <row r="12" spans="1:5" ht="15.75">
      <c r="A12" s="68">
        <v>10</v>
      </c>
      <c r="B12" s="1" t="s">
        <v>21</v>
      </c>
      <c r="C12" s="43">
        <v>142.6</v>
      </c>
      <c r="D12" s="43">
        <v>84.7</v>
      </c>
      <c r="E12" s="43">
        <v>0.34</v>
      </c>
    </row>
    <row r="13" spans="1:5" ht="15.75">
      <c r="A13" s="68">
        <v>11</v>
      </c>
      <c r="B13" s="1" t="s">
        <v>10</v>
      </c>
      <c r="C13" s="43">
        <v>128.6</v>
      </c>
      <c r="D13" s="43">
        <v>103.1</v>
      </c>
      <c r="E13" s="43">
        <v>0.32</v>
      </c>
    </row>
    <row r="14" spans="1:5" ht="15.75">
      <c r="A14" s="68">
        <v>12</v>
      </c>
      <c r="B14" s="1" t="s">
        <v>19</v>
      </c>
      <c r="C14" s="43">
        <v>113.1</v>
      </c>
      <c r="D14" s="43">
        <v>111.4</v>
      </c>
      <c r="E14" s="43">
        <v>0.3</v>
      </c>
    </row>
    <row r="15" spans="1:5" ht="15.75">
      <c r="A15" s="68">
        <v>13</v>
      </c>
      <c r="B15" s="1" t="s">
        <v>15</v>
      </c>
      <c r="C15" s="43">
        <v>3.5</v>
      </c>
      <c r="D15" s="43">
        <v>322.5</v>
      </c>
      <c r="E15" s="43">
        <v>0.24</v>
      </c>
    </row>
    <row r="16" spans="1:5" ht="14.25" customHeight="1">
      <c r="A16" s="68">
        <v>14</v>
      </c>
      <c r="B16" s="1" t="s">
        <v>22</v>
      </c>
      <c r="C16" s="43">
        <v>83.9</v>
      </c>
      <c r="D16" s="43">
        <v>72.1</v>
      </c>
      <c r="E16" s="43">
        <v>0.21</v>
      </c>
    </row>
    <row r="17" spans="1:5" ht="15.75">
      <c r="A17" s="68">
        <v>15</v>
      </c>
      <c r="B17" s="1" t="s">
        <v>17</v>
      </c>
      <c r="C17" s="43">
        <v>0</v>
      </c>
      <c r="D17" s="43">
        <v>282</v>
      </c>
      <c r="E17" s="43">
        <v>0.2</v>
      </c>
    </row>
    <row r="18" spans="1:5" ht="15.75">
      <c r="A18" s="68">
        <v>16</v>
      </c>
      <c r="B18" s="1" t="s">
        <v>18</v>
      </c>
      <c r="C18" s="43">
        <v>46.4</v>
      </c>
      <c r="D18" s="43">
        <v>162.3</v>
      </c>
      <c r="E18" s="43">
        <v>0.2</v>
      </c>
    </row>
    <row r="19" spans="1:5" ht="18" customHeight="1">
      <c r="A19" s="68">
        <v>17</v>
      </c>
      <c r="B19" s="1" t="s">
        <v>24</v>
      </c>
      <c r="C19" s="43">
        <v>0</v>
      </c>
      <c r="D19" s="43">
        <v>206.5</v>
      </c>
      <c r="E19" s="43">
        <v>0.14</v>
      </c>
    </row>
    <row r="20" spans="1:5" ht="15.75">
      <c r="A20" s="68">
        <v>18</v>
      </c>
      <c r="B20" s="1" t="s">
        <v>13</v>
      </c>
      <c r="C20" s="43">
        <v>0</v>
      </c>
      <c r="D20" s="43">
        <v>168.8</v>
      </c>
      <c r="E20" s="43">
        <v>0.12</v>
      </c>
    </row>
    <row r="21" spans="1:5" ht="15.75">
      <c r="A21" s="68">
        <v>19</v>
      </c>
      <c r="B21" s="1" t="s">
        <v>20</v>
      </c>
      <c r="C21" s="43">
        <v>0</v>
      </c>
      <c r="D21" s="43">
        <v>165</v>
      </c>
      <c r="E21" s="43">
        <v>0.12</v>
      </c>
    </row>
    <row r="22" spans="1:5" ht="13.5" customHeight="1">
      <c r="A22" s="68">
        <v>20</v>
      </c>
      <c r="B22" s="1" t="s">
        <v>27</v>
      </c>
      <c r="C22" s="43">
        <v>0</v>
      </c>
      <c r="D22" s="43">
        <v>154.3</v>
      </c>
      <c r="E22" s="43">
        <v>0.11</v>
      </c>
    </row>
    <row r="23" spans="1:5" ht="15.75">
      <c r="A23" s="68">
        <v>21</v>
      </c>
      <c r="B23" s="1" t="s">
        <v>29</v>
      </c>
      <c r="C23" s="43">
        <v>0</v>
      </c>
      <c r="D23" s="43">
        <v>128</v>
      </c>
      <c r="E23" s="43">
        <v>0.09</v>
      </c>
    </row>
    <row r="24" spans="1:5" ht="15.75">
      <c r="A24" s="68">
        <v>22</v>
      </c>
      <c r="B24" s="1" t="s">
        <v>31</v>
      </c>
      <c r="C24" s="43">
        <v>28.9</v>
      </c>
      <c r="D24" s="43">
        <v>44.7</v>
      </c>
      <c r="E24" s="43">
        <v>0.09</v>
      </c>
    </row>
    <row r="25" spans="1:5" ht="15.75">
      <c r="A25" s="68">
        <v>23</v>
      </c>
      <c r="B25" s="1" t="s">
        <v>34</v>
      </c>
      <c r="C25" s="43">
        <v>0</v>
      </c>
      <c r="D25" s="43">
        <v>133.1</v>
      </c>
      <c r="E25" s="43">
        <v>0.09</v>
      </c>
    </row>
    <row r="26" spans="1:5" ht="15.75">
      <c r="A26" s="68">
        <v>24</v>
      </c>
      <c r="B26" s="1" t="s">
        <v>23</v>
      </c>
      <c r="C26" s="43">
        <v>3.3</v>
      </c>
      <c r="D26" s="43">
        <v>99.3</v>
      </c>
      <c r="E26" s="43">
        <v>0.08</v>
      </c>
    </row>
    <row r="27" spans="1:5" ht="16.5" customHeight="1">
      <c r="A27" s="68">
        <v>25</v>
      </c>
      <c r="B27" s="1" t="s">
        <v>30</v>
      </c>
      <c r="C27" s="43">
        <v>0</v>
      </c>
      <c r="D27" s="43">
        <v>113</v>
      </c>
      <c r="E27" s="43">
        <v>0.08</v>
      </c>
    </row>
    <row r="28" spans="1:5" ht="15.75">
      <c r="A28" s="68">
        <v>26</v>
      </c>
      <c r="B28" s="1" t="s">
        <v>28</v>
      </c>
      <c r="C28" s="43">
        <v>0</v>
      </c>
      <c r="D28" s="43">
        <v>121.3</v>
      </c>
      <c r="E28" s="43">
        <v>0.08</v>
      </c>
    </row>
    <row r="29" spans="1:5" ht="15.75">
      <c r="A29" s="68">
        <v>27</v>
      </c>
      <c r="B29" s="1" t="s">
        <v>16</v>
      </c>
      <c r="C29" s="43">
        <v>0</v>
      </c>
      <c r="D29" s="43">
        <v>97.8</v>
      </c>
      <c r="E29" s="43">
        <v>0.07</v>
      </c>
    </row>
    <row r="30" spans="1:5" ht="15.75">
      <c r="A30" s="68">
        <v>28</v>
      </c>
      <c r="B30" s="1" t="s">
        <v>33</v>
      </c>
      <c r="C30" s="43">
        <v>0</v>
      </c>
      <c r="D30" s="43">
        <v>88.2</v>
      </c>
      <c r="E30" s="43">
        <v>0.06</v>
      </c>
    </row>
    <row r="31" spans="1:5" ht="15.75">
      <c r="A31" s="68">
        <v>29</v>
      </c>
      <c r="B31" s="1" t="s">
        <v>25</v>
      </c>
      <c r="C31" s="43">
        <v>0</v>
      </c>
      <c r="D31" s="43">
        <v>80.9</v>
      </c>
      <c r="E31" s="43">
        <v>0.06</v>
      </c>
    </row>
    <row r="32" spans="1:5" ht="15.75">
      <c r="A32" s="68">
        <v>30</v>
      </c>
      <c r="B32" s="1" t="s">
        <v>26</v>
      </c>
      <c r="C32" s="43">
        <v>16.8</v>
      </c>
      <c r="D32" s="43">
        <v>39.2</v>
      </c>
      <c r="E32" s="43">
        <v>0.06</v>
      </c>
    </row>
    <row r="33" spans="1:5" ht="15.75">
      <c r="A33" s="68">
        <v>31</v>
      </c>
      <c r="B33" s="1" t="s">
        <v>35</v>
      </c>
      <c r="C33" s="43">
        <v>0</v>
      </c>
      <c r="D33" s="43">
        <v>53.5</v>
      </c>
      <c r="E33" s="43">
        <v>0.04</v>
      </c>
    </row>
    <row r="34" spans="1:5" ht="15.75">
      <c r="A34" s="68">
        <v>32</v>
      </c>
      <c r="B34" s="1" t="s">
        <v>32</v>
      </c>
      <c r="C34" s="43">
        <v>0</v>
      </c>
      <c r="D34" s="43">
        <v>21.9</v>
      </c>
      <c r="E34" s="43">
        <v>0.02</v>
      </c>
    </row>
    <row r="35" spans="1:5" ht="15.75">
      <c r="A35" s="68">
        <v>33</v>
      </c>
      <c r="B35" s="1" t="s">
        <v>36</v>
      </c>
      <c r="C35" s="43">
        <v>0</v>
      </c>
      <c r="D35" s="43">
        <v>23.2</v>
      </c>
      <c r="E35" s="43">
        <v>0.02</v>
      </c>
    </row>
    <row r="36" spans="1:5" ht="15.75">
      <c r="A36" s="68">
        <v>34</v>
      </c>
      <c r="B36" s="1" t="s">
        <v>37</v>
      </c>
      <c r="C36" s="43">
        <v>0</v>
      </c>
      <c r="D36" s="43">
        <v>4.3</v>
      </c>
      <c r="E36" s="43">
        <v>0</v>
      </c>
    </row>
    <row r="37" spans="2:5" s="13" customFormat="1" ht="60.75">
      <c r="B37" s="99" t="s">
        <v>43</v>
      </c>
      <c r="C37" s="100"/>
      <c r="D37" s="100"/>
      <c r="E37" s="100"/>
    </row>
    <row r="38" spans="1:5" ht="51">
      <c r="A38" s="97" t="s">
        <v>121</v>
      </c>
      <c r="B38" s="88" t="s">
        <v>46</v>
      </c>
      <c r="C38" s="88" t="s">
        <v>1</v>
      </c>
      <c r="D38" s="88" t="s">
        <v>2</v>
      </c>
      <c r="E38" s="88" t="s">
        <v>3</v>
      </c>
    </row>
    <row r="39" spans="1:5" ht="18.75">
      <c r="A39" s="68">
        <v>1</v>
      </c>
      <c r="B39" s="1" t="s">
        <v>38</v>
      </c>
      <c r="C39" s="81">
        <v>126.9</v>
      </c>
      <c r="D39" s="81">
        <v>310.7</v>
      </c>
      <c r="E39" s="81">
        <v>2</v>
      </c>
    </row>
    <row r="40" spans="1:5" ht="18.75">
      <c r="A40" s="68">
        <v>2</v>
      </c>
      <c r="B40" s="1" t="s">
        <v>39</v>
      </c>
      <c r="C40" s="81">
        <v>49.4</v>
      </c>
      <c r="D40" s="81">
        <v>233.6</v>
      </c>
      <c r="E40" s="81">
        <v>1.14</v>
      </c>
    </row>
    <row r="41" spans="1:5" ht="32.25">
      <c r="A41" s="68">
        <v>3</v>
      </c>
      <c r="B41" s="1" t="s">
        <v>40</v>
      </c>
      <c r="C41" s="81">
        <v>46.9</v>
      </c>
      <c r="D41" s="81">
        <v>174.4</v>
      </c>
      <c r="E41" s="81">
        <v>0.93</v>
      </c>
    </row>
    <row r="42" spans="1:5" ht="32.25">
      <c r="A42" s="68">
        <v>4</v>
      </c>
      <c r="B42" s="1" t="s">
        <v>41</v>
      </c>
      <c r="C42" s="81">
        <v>53.3</v>
      </c>
      <c r="D42" s="81">
        <v>139.2</v>
      </c>
      <c r="E42" s="81">
        <v>0.87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6"/>
  <sheetViews>
    <sheetView zoomScale="90" zoomScaleNormal="90" workbookViewId="0" topLeftCell="A31">
      <selection activeCell="J13" sqref="J13"/>
    </sheetView>
  </sheetViews>
  <sheetFormatPr defaultColWidth="9.00390625" defaultRowHeight="12.75"/>
  <cols>
    <col min="1" max="1" width="3.875" style="0" customWidth="1"/>
    <col min="2" max="2" width="61.25390625" style="0" customWidth="1"/>
    <col min="3" max="3" width="14.625" style="0" customWidth="1"/>
    <col min="4" max="4" width="14.125" style="0" customWidth="1"/>
    <col min="5" max="5" width="12.875" style="0" customWidth="1"/>
    <col min="6" max="6" width="13.375" style="0" customWidth="1"/>
    <col min="7" max="7" width="21.375" style="0" customWidth="1"/>
    <col min="8" max="8" width="22.125" style="0" customWidth="1"/>
    <col min="9" max="9" width="20.625" style="0" customWidth="1"/>
    <col min="10" max="10" width="14.875" style="0" customWidth="1"/>
  </cols>
  <sheetData>
    <row r="1" spans="1:10" ht="34.5" customHeight="1">
      <c r="A1" s="24"/>
      <c r="B1" s="101" t="s">
        <v>44</v>
      </c>
      <c r="C1" s="24"/>
      <c r="D1" s="24"/>
      <c r="E1" s="24"/>
      <c r="F1" s="24"/>
      <c r="G1" s="24"/>
      <c r="H1" s="24"/>
      <c r="I1" s="24"/>
      <c r="J1" s="24"/>
    </row>
    <row r="2" spans="1:10" ht="216.75" customHeight="1">
      <c r="A2" s="68" t="s">
        <v>121</v>
      </c>
      <c r="B2" s="88" t="s">
        <v>0</v>
      </c>
      <c r="C2" s="88" t="s">
        <v>90</v>
      </c>
      <c r="D2" s="88" t="s">
        <v>91</v>
      </c>
      <c r="E2" s="88" t="s">
        <v>95</v>
      </c>
      <c r="F2" s="88" t="s">
        <v>92</v>
      </c>
      <c r="G2" s="88" t="s">
        <v>93</v>
      </c>
      <c r="H2" s="88" t="s">
        <v>94</v>
      </c>
      <c r="I2" s="88" t="s">
        <v>97</v>
      </c>
      <c r="J2" s="88" t="s">
        <v>96</v>
      </c>
    </row>
    <row r="3" spans="1:10" ht="17.25" customHeight="1">
      <c r="A3" s="68">
        <v>1</v>
      </c>
      <c r="B3" s="3" t="s">
        <v>22</v>
      </c>
      <c r="C3" s="29">
        <v>10</v>
      </c>
      <c r="D3" s="29">
        <v>10</v>
      </c>
      <c r="E3" s="16">
        <v>0</v>
      </c>
      <c r="F3" s="27">
        <v>8</v>
      </c>
      <c r="G3" s="27">
        <v>6</v>
      </c>
      <c r="H3" s="34">
        <v>3</v>
      </c>
      <c r="I3" s="27">
        <v>54</v>
      </c>
      <c r="J3" s="27">
        <f aca="true" t="shared" si="0" ref="J3:J36">(C3/D3)+(E3/F3)+(G3/D3)+(H3/I3)</f>
        <v>1.6555555555555557</v>
      </c>
    </row>
    <row r="4" spans="1:10" ht="15.75">
      <c r="A4" s="68">
        <v>2</v>
      </c>
      <c r="B4" s="3" t="s">
        <v>16</v>
      </c>
      <c r="C4" s="29">
        <v>14</v>
      </c>
      <c r="D4" s="29">
        <v>19</v>
      </c>
      <c r="E4" s="16">
        <v>1</v>
      </c>
      <c r="F4" s="27">
        <v>8</v>
      </c>
      <c r="G4" s="27">
        <v>11</v>
      </c>
      <c r="H4" s="34">
        <v>10</v>
      </c>
      <c r="I4" s="27">
        <v>54</v>
      </c>
      <c r="J4" s="27">
        <f t="shared" si="0"/>
        <v>1.6259746588693957</v>
      </c>
    </row>
    <row r="5" spans="1:10" ht="18" customHeight="1">
      <c r="A5" s="68">
        <v>3</v>
      </c>
      <c r="B5" s="3" t="s">
        <v>4</v>
      </c>
      <c r="C5" s="29">
        <v>10</v>
      </c>
      <c r="D5" s="29">
        <v>10</v>
      </c>
      <c r="E5" s="16">
        <v>0</v>
      </c>
      <c r="F5" s="27">
        <v>8</v>
      </c>
      <c r="G5" s="27">
        <v>5</v>
      </c>
      <c r="H5" s="34">
        <v>1</v>
      </c>
      <c r="I5" s="27">
        <v>54</v>
      </c>
      <c r="J5" s="27">
        <f t="shared" si="0"/>
        <v>1.5185185185185186</v>
      </c>
    </row>
    <row r="6" spans="1:10" ht="15.75">
      <c r="A6" s="68">
        <v>4</v>
      </c>
      <c r="B6" s="3" t="s">
        <v>8</v>
      </c>
      <c r="C6" s="29">
        <v>6</v>
      </c>
      <c r="D6" s="29">
        <v>6</v>
      </c>
      <c r="E6" s="16">
        <v>1</v>
      </c>
      <c r="F6" s="27">
        <v>8</v>
      </c>
      <c r="G6" s="27">
        <v>2</v>
      </c>
      <c r="H6" s="34">
        <v>1</v>
      </c>
      <c r="I6" s="27">
        <v>54</v>
      </c>
      <c r="J6" s="27">
        <f t="shared" si="0"/>
        <v>1.4768518518518519</v>
      </c>
    </row>
    <row r="7" spans="1:10" ht="15.75">
      <c r="A7" s="68">
        <v>5</v>
      </c>
      <c r="B7" s="3" t="s">
        <v>10</v>
      </c>
      <c r="C7" s="29">
        <v>16</v>
      </c>
      <c r="D7" s="29">
        <v>18</v>
      </c>
      <c r="E7" s="16">
        <v>0</v>
      </c>
      <c r="F7" s="27">
        <v>8</v>
      </c>
      <c r="G7" s="27">
        <v>8</v>
      </c>
      <c r="H7" s="34">
        <v>6</v>
      </c>
      <c r="I7" s="27">
        <v>54</v>
      </c>
      <c r="J7" s="27">
        <f t="shared" si="0"/>
        <v>1.4444444444444444</v>
      </c>
    </row>
    <row r="8" spans="1:10" ht="15.75">
      <c r="A8" s="68">
        <v>6</v>
      </c>
      <c r="B8" s="3" t="s">
        <v>23</v>
      </c>
      <c r="C8" s="29">
        <v>9</v>
      </c>
      <c r="D8" s="29">
        <v>14</v>
      </c>
      <c r="E8" s="16">
        <v>0</v>
      </c>
      <c r="F8" s="27">
        <v>8</v>
      </c>
      <c r="G8" s="27">
        <v>10</v>
      </c>
      <c r="H8" s="34">
        <v>3</v>
      </c>
      <c r="I8" s="27">
        <v>54</v>
      </c>
      <c r="J8" s="27">
        <f t="shared" si="0"/>
        <v>1.4126984126984128</v>
      </c>
    </row>
    <row r="9" spans="1:10" ht="15.75">
      <c r="A9" s="68">
        <v>7</v>
      </c>
      <c r="B9" s="3" t="s">
        <v>31</v>
      </c>
      <c r="C9" s="29">
        <v>20</v>
      </c>
      <c r="D9" s="29">
        <v>29</v>
      </c>
      <c r="E9" s="16">
        <v>0</v>
      </c>
      <c r="F9" s="27">
        <v>8</v>
      </c>
      <c r="G9" s="27">
        <v>18</v>
      </c>
      <c r="H9" s="34">
        <v>4</v>
      </c>
      <c r="I9" s="27">
        <v>54</v>
      </c>
      <c r="J9" s="27">
        <f t="shared" si="0"/>
        <v>1.3844189016602808</v>
      </c>
    </row>
    <row r="10" spans="1:10" ht="15.75">
      <c r="A10" s="68">
        <v>8</v>
      </c>
      <c r="B10" s="3" t="s">
        <v>13</v>
      </c>
      <c r="C10" s="29">
        <v>17</v>
      </c>
      <c r="D10" s="29">
        <v>17</v>
      </c>
      <c r="E10" s="16">
        <v>1</v>
      </c>
      <c r="F10" s="27">
        <v>8</v>
      </c>
      <c r="G10" s="27">
        <v>2</v>
      </c>
      <c r="H10" s="34">
        <v>4</v>
      </c>
      <c r="I10" s="27">
        <v>54</v>
      </c>
      <c r="J10" s="27">
        <f t="shared" si="0"/>
        <v>1.3167211328976034</v>
      </c>
    </row>
    <row r="11" spans="1:10" ht="15.75">
      <c r="A11" s="68">
        <v>9</v>
      </c>
      <c r="B11" s="3" t="s">
        <v>19</v>
      </c>
      <c r="C11" s="29">
        <v>8</v>
      </c>
      <c r="D11" s="29">
        <v>9</v>
      </c>
      <c r="E11" s="16">
        <v>0</v>
      </c>
      <c r="F11" s="27">
        <v>8</v>
      </c>
      <c r="G11" s="27">
        <v>3</v>
      </c>
      <c r="H11" s="34">
        <v>1</v>
      </c>
      <c r="I11" s="27">
        <v>54</v>
      </c>
      <c r="J11" s="27">
        <f t="shared" si="0"/>
        <v>1.2407407407407407</v>
      </c>
    </row>
    <row r="12" spans="1:10" ht="15.75">
      <c r="A12" s="68">
        <v>10</v>
      </c>
      <c r="B12" s="3" t="s">
        <v>12</v>
      </c>
      <c r="C12" s="29">
        <v>13</v>
      </c>
      <c r="D12" s="29">
        <v>13</v>
      </c>
      <c r="E12" s="16">
        <v>0</v>
      </c>
      <c r="F12" s="27">
        <v>8</v>
      </c>
      <c r="G12" s="27">
        <v>2</v>
      </c>
      <c r="H12" s="34">
        <v>2</v>
      </c>
      <c r="I12" s="27">
        <v>54</v>
      </c>
      <c r="J12" s="27">
        <f t="shared" si="0"/>
        <v>1.1908831908831907</v>
      </c>
    </row>
    <row r="13" spans="1:10" ht="15.75">
      <c r="A13" s="68">
        <v>11</v>
      </c>
      <c r="B13" s="3" t="s">
        <v>20</v>
      </c>
      <c r="C13" s="29">
        <v>6</v>
      </c>
      <c r="D13" s="29">
        <v>7</v>
      </c>
      <c r="E13" s="16">
        <v>1</v>
      </c>
      <c r="F13" s="27">
        <v>8</v>
      </c>
      <c r="G13" s="27">
        <v>0</v>
      </c>
      <c r="H13" s="34">
        <v>2</v>
      </c>
      <c r="I13" s="27">
        <v>54</v>
      </c>
      <c r="J13" s="27">
        <f t="shared" si="0"/>
        <v>1.0191798941798942</v>
      </c>
    </row>
    <row r="14" spans="1:10" ht="15.75">
      <c r="A14" s="68">
        <v>12</v>
      </c>
      <c r="B14" s="3" t="s">
        <v>7</v>
      </c>
      <c r="C14" s="29">
        <v>10</v>
      </c>
      <c r="D14" s="29">
        <v>11</v>
      </c>
      <c r="E14" s="16">
        <v>0</v>
      </c>
      <c r="F14" s="27">
        <v>8</v>
      </c>
      <c r="G14" s="27">
        <v>1</v>
      </c>
      <c r="H14" s="34">
        <v>1</v>
      </c>
      <c r="I14" s="27">
        <v>54</v>
      </c>
      <c r="J14" s="27">
        <f t="shared" si="0"/>
        <v>1.0185185185185186</v>
      </c>
    </row>
    <row r="15" spans="1:10" ht="15.75">
      <c r="A15" s="68">
        <v>13</v>
      </c>
      <c r="B15" s="3" t="s">
        <v>35</v>
      </c>
      <c r="C15" s="29">
        <v>6</v>
      </c>
      <c r="D15" s="29">
        <v>8</v>
      </c>
      <c r="E15" s="16">
        <v>0</v>
      </c>
      <c r="F15" s="27">
        <v>8</v>
      </c>
      <c r="G15" s="27">
        <v>2</v>
      </c>
      <c r="H15" s="34">
        <v>1</v>
      </c>
      <c r="I15" s="27">
        <v>54</v>
      </c>
      <c r="J15" s="27">
        <f t="shared" si="0"/>
        <v>1.0185185185185186</v>
      </c>
    </row>
    <row r="16" spans="1:10" ht="15.75">
      <c r="A16" s="68">
        <v>14</v>
      </c>
      <c r="B16" s="3" t="s">
        <v>18</v>
      </c>
      <c r="C16" s="29">
        <v>12</v>
      </c>
      <c r="D16" s="29">
        <v>12</v>
      </c>
      <c r="E16" s="16">
        <v>0</v>
      </c>
      <c r="F16" s="27">
        <v>8</v>
      </c>
      <c r="G16" s="27">
        <v>0</v>
      </c>
      <c r="H16" s="34">
        <v>0</v>
      </c>
      <c r="I16" s="27">
        <v>54</v>
      </c>
      <c r="J16" s="27">
        <f t="shared" si="0"/>
        <v>1</v>
      </c>
    </row>
    <row r="17" spans="1:10" ht="15.75">
      <c r="A17" s="68">
        <v>15</v>
      </c>
      <c r="B17" s="3" t="s">
        <v>29</v>
      </c>
      <c r="C17" s="29">
        <v>14</v>
      </c>
      <c r="D17" s="29">
        <v>26</v>
      </c>
      <c r="E17" s="16">
        <v>1</v>
      </c>
      <c r="F17" s="27">
        <v>9</v>
      </c>
      <c r="G17" s="27">
        <v>6</v>
      </c>
      <c r="H17" s="34">
        <v>4</v>
      </c>
      <c r="I17" s="27">
        <v>54</v>
      </c>
      <c r="J17" s="27">
        <f t="shared" si="0"/>
        <v>0.9544159544159544</v>
      </c>
    </row>
    <row r="18" spans="1:10" ht="15.75">
      <c r="A18" s="68">
        <v>16</v>
      </c>
      <c r="B18" s="3" t="s">
        <v>33</v>
      </c>
      <c r="C18" s="29">
        <v>9</v>
      </c>
      <c r="D18" s="29">
        <v>12</v>
      </c>
      <c r="E18" s="16">
        <v>0</v>
      </c>
      <c r="F18" s="27">
        <v>8</v>
      </c>
      <c r="G18" s="27">
        <v>2</v>
      </c>
      <c r="H18" s="34">
        <v>2</v>
      </c>
      <c r="I18" s="27">
        <v>54</v>
      </c>
      <c r="J18" s="27">
        <f t="shared" si="0"/>
        <v>0.9537037037037037</v>
      </c>
    </row>
    <row r="19" spans="1:10" ht="15.75">
      <c r="A19" s="68">
        <v>17</v>
      </c>
      <c r="B19" s="3" t="s">
        <v>34</v>
      </c>
      <c r="C19" s="29">
        <v>7</v>
      </c>
      <c r="D19" s="29">
        <v>11</v>
      </c>
      <c r="E19" s="16">
        <v>0</v>
      </c>
      <c r="F19" s="27">
        <v>8</v>
      </c>
      <c r="G19" s="27">
        <v>3</v>
      </c>
      <c r="H19" s="34">
        <v>0</v>
      </c>
      <c r="I19" s="27">
        <v>54</v>
      </c>
      <c r="J19" s="27">
        <f t="shared" si="0"/>
        <v>0.9090909090909091</v>
      </c>
    </row>
    <row r="20" spans="1:10" ht="15.75">
      <c r="A20" s="68">
        <v>18</v>
      </c>
      <c r="B20" s="3" t="s">
        <v>15</v>
      </c>
      <c r="C20" s="29">
        <v>10</v>
      </c>
      <c r="D20" s="29">
        <v>17</v>
      </c>
      <c r="E20" s="16">
        <v>2</v>
      </c>
      <c r="F20" s="27">
        <v>8</v>
      </c>
      <c r="G20" s="27">
        <v>0</v>
      </c>
      <c r="H20" s="34">
        <v>0</v>
      </c>
      <c r="I20" s="27">
        <v>54</v>
      </c>
      <c r="J20" s="27">
        <f t="shared" si="0"/>
        <v>0.8382352941176471</v>
      </c>
    </row>
    <row r="21" spans="1:10" ht="15.75">
      <c r="A21" s="68">
        <v>19</v>
      </c>
      <c r="B21" s="3" t="s">
        <v>5</v>
      </c>
      <c r="C21" s="29">
        <v>5</v>
      </c>
      <c r="D21" s="29">
        <v>6</v>
      </c>
      <c r="E21" s="16">
        <v>0</v>
      </c>
      <c r="F21" s="27">
        <v>8</v>
      </c>
      <c r="G21" s="27">
        <v>0</v>
      </c>
      <c r="H21" s="34">
        <v>0</v>
      </c>
      <c r="I21" s="27">
        <v>54</v>
      </c>
      <c r="J21" s="27">
        <f t="shared" si="0"/>
        <v>0.8333333333333334</v>
      </c>
    </row>
    <row r="22" spans="1:10" ht="18" customHeight="1">
      <c r="A22" s="68">
        <v>20</v>
      </c>
      <c r="B22" s="3" t="s">
        <v>30</v>
      </c>
      <c r="C22" s="29">
        <v>9</v>
      </c>
      <c r="D22" s="29">
        <v>12</v>
      </c>
      <c r="E22" s="16">
        <v>0</v>
      </c>
      <c r="F22" s="27">
        <v>8</v>
      </c>
      <c r="G22" s="27">
        <v>1</v>
      </c>
      <c r="H22" s="34">
        <v>0</v>
      </c>
      <c r="I22" s="27">
        <v>54</v>
      </c>
      <c r="J22" s="27">
        <f t="shared" si="0"/>
        <v>0.8333333333333334</v>
      </c>
    </row>
    <row r="23" spans="1:10" ht="21" customHeight="1">
      <c r="A23" s="68">
        <v>21</v>
      </c>
      <c r="B23" s="3" t="s">
        <v>24</v>
      </c>
      <c r="C23" s="29">
        <v>11</v>
      </c>
      <c r="D23" s="29">
        <v>14</v>
      </c>
      <c r="E23" s="16">
        <v>0</v>
      </c>
      <c r="F23" s="27">
        <v>8</v>
      </c>
      <c r="G23" s="27">
        <v>0</v>
      </c>
      <c r="H23" s="34">
        <v>0</v>
      </c>
      <c r="I23" s="27">
        <v>54</v>
      </c>
      <c r="J23" s="27">
        <f t="shared" si="0"/>
        <v>0.7857142857142857</v>
      </c>
    </row>
    <row r="24" spans="1:10" ht="19.5" customHeight="1">
      <c r="A24" s="68">
        <v>22</v>
      </c>
      <c r="B24" s="3" t="s">
        <v>9</v>
      </c>
      <c r="C24" s="29">
        <v>8</v>
      </c>
      <c r="D24" s="29">
        <v>12</v>
      </c>
      <c r="E24" s="16">
        <v>0</v>
      </c>
      <c r="F24" s="27">
        <v>8</v>
      </c>
      <c r="G24" s="27">
        <v>1</v>
      </c>
      <c r="H24" s="34">
        <v>1</v>
      </c>
      <c r="I24" s="27">
        <v>54</v>
      </c>
      <c r="J24" s="27">
        <f t="shared" si="0"/>
        <v>0.7685185185185185</v>
      </c>
    </row>
    <row r="25" spans="1:10" ht="15.75">
      <c r="A25" s="68">
        <v>23</v>
      </c>
      <c r="B25" s="3" t="s">
        <v>21</v>
      </c>
      <c r="C25" s="29">
        <v>14</v>
      </c>
      <c r="D25" s="29">
        <v>20</v>
      </c>
      <c r="E25" s="16">
        <v>0</v>
      </c>
      <c r="F25" s="27">
        <v>8</v>
      </c>
      <c r="G25" s="27">
        <v>0</v>
      </c>
      <c r="H25" s="34">
        <v>3</v>
      </c>
      <c r="I25" s="27">
        <v>54</v>
      </c>
      <c r="J25" s="27">
        <f t="shared" si="0"/>
        <v>0.7555555555555555</v>
      </c>
    </row>
    <row r="26" spans="1:10" ht="14.25" customHeight="1">
      <c r="A26" s="68">
        <v>24</v>
      </c>
      <c r="B26" s="3" t="s">
        <v>25</v>
      </c>
      <c r="C26" s="29">
        <v>9</v>
      </c>
      <c r="D26" s="29">
        <v>12</v>
      </c>
      <c r="E26" s="16">
        <v>0</v>
      </c>
      <c r="F26" s="27">
        <v>8</v>
      </c>
      <c r="G26" s="27">
        <v>0</v>
      </c>
      <c r="H26" s="34">
        <v>0</v>
      </c>
      <c r="I26" s="27">
        <v>54</v>
      </c>
      <c r="J26" s="27">
        <f t="shared" si="0"/>
        <v>0.75</v>
      </c>
    </row>
    <row r="27" spans="1:10" ht="15.75">
      <c r="A27" s="68">
        <v>25</v>
      </c>
      <c r="B27" s="3" t="s">
        <v>11</v>
      </c>
      <c r="C27" s="29">
        <v>8</v>
      </c>
      <c r="D27" s="29">
        <v>11</v>
      </c>
      <c r="E27" s="16">
        <v>0</v>
      </c>
      <c r="F27" s="27">
        <v>8</v>
      </c>
      <c r="G27" s="27">
        <v>0</v>
      </c>
      <c r="H27" s="34">
        <v>1</v>
      </c>
      <c r="I27" s="27">
        <v>54</v>
      </c>
      <c r="J27" s="27">
        <f t="shared" si="0"/>
        <v>0.7457912457912458</v>
      </c>
    </row>
    <row r="28" spans="1:10" ht="21" customHeight="1">
      <c r="A28" s="68">
        <v>26</v>
      </c>
      <c r="B28" s="3" t="s">
        <v>28</v>
      </c>
      <c r="C28" s="29">
        <v>7</v>
      </c>
      <c r="D28" s="29">
        <v>11</v>
      </c>
      <c r="E28" s="16">
        <v>0</v>
      </c>
      <c r="F28" s="27">
        <v>8</v>
      </c>
      <c r="G28" s="27">
        <v>1</v>
      </c>
      <c r="H28" s="34">
        <v>1</v>
      </c>
      <c r="I28" s="27">
        <v>54</v>
      </c>
      <c r="J28" s="27">
        <f t="shared" si="0"/>
        <v>0.7457912457912458</v>
      </c>
    </row>
    <row r="29" spans="1:10" ht="15.75">
      <c r="A29" s="68">
        <v>27</v>
      </c>
      <c r="B29" s="3" t="s">
        <v>17</v>
      </c>
      <c r="C29" s="29">
        <v>10</v>
      </c>
      <c r="D29" s="29">
        <v>17</v>
      </c>
      <c r="E29" s="16">
        <v>1</v>
      </c>
      <c r="F29" s="27">
        <v>8</v>
      </c>
      <c r="G29" s="27">
        <v>0</v>
      </c>
      <c r="H29" s="34">
        <v>0</v>
      </c>
      <c r="I29" s="27">
        <v>54</v>
      </c>
      <c r="J29" s="27">
        <f t="shared" si="0"/>
        <v>0.7132352941176471</v>
      </c>
    </row>
    <row r="30" spans="1:10" ht="18.75" customHeight="1">
      <c r="A30" s="68">
        <v>28</v>
      </c>
      <c r="B30" s="3" t="s">
        <v>27</v>
      </c>
      <c r="C30" s="29">
        <v>4</v>
      </c>
      <c r="D30" s="29">
        <v>6</v>
      </c>
      <c r="E30" s="16">
        <v>0</v>
      </c>
      <c r="F30" s="27">
        <v>8</v>
      </c>
      <c r="G30" s="27">
        <v>0</v>
      </c>
      <c r="H30" s="34">
        <v>0</v>
      </c>
      <c r="I30" s="27">
        <v>54</v>
      </c>
      <c r="J30" s="27">
        <f t="shared" si="0"/>
        <v>0.6666666666666666</v>
      </c>
    </row>
    <row r="31" spans="1:10" ht="14.25" customHeight="1">
      <c r="A31" s="68">
        <v>29</v>
      </c>
      <c r="B31" s="3" t="s">
        <v>6</v>
      </c>
      <c r="C31" s="29">
        <v>9</v>
      </c>
      <c r="D31" s="29">
        <v>14</v>
      </c>
      <c r="E31" s="16">
        <v>0</v>
      </c>
      <c r="F31" s="27">
        <v>8</v>
      </c>
      <c r="G31" s="27">
        <v>0</v>
      </c>
      <c r="H31" s="34">
        <v>0</v>
      </c>
      <c r="I31" s="27">
        <v>54</v>
      </c>
      <c r="J31" s="27">
        <f t="shared" si="0"/>
        <v>0.6428571428571429</v>
      </c>
    </row>
    <row r="32" spans="1:10" ht="13.5" customHeight="1">
      <c r="A32" s="68">
        <v>30</v>
      </c>
      <c r="B32" s="3" t="s">
        <v>26</v>
      </c>
      <c r="C32" s="29">
        <v>7</v>
      </c>
      <c r="D32" s="29">
        <v>12</v>
      </c>
      <c r="E32" s="16">
        <v>0</v>
      </c>
      <c r="F32" s="27">
        <v>8</v>
      </c>
      <c r="G32" s="27">
        <v>0</v>
      </c>
      <c r="H32" s="34">
        <v>0</v>
      </c>
      <c r="I32" s="27">
        <v>54</v>
      </c>
      <c r="J32" s="27">
        <f t="shared" si="0"/>
        <v>0.5833333333333334</v>
      </c>
    </row>
    <row r="33" spans="1:10" ht="15.75">
      <c r="A33" s="68">
        <v>31</v>
      </c>
      <c r="B33" s="3" t="s">
        <v>14</v>
      </c>
      <c r="C33" s="29">
        <v>8</v>
      </c>
      <c r="D33" s="29">
        <v>15</v>
      </c>
      <c r="E33" s="16">
        <v>0</v>
      </c>
      <c r="F33" s="27">
        <v>8</v>
      </c>
      <c r="G33" s="27">
        <v>0</v>
      </c>
      <c r="H33" s="34">
        <v>0</v>
      </c>
      <c r="I33" s="27">
        <v>54</v>
      </c>
      <c r="J33" s="27">
        <f t="shared" si="0"/>
        <v>0.5333333333333333</v>
      </c>
    </row>
    <row r="34" spans="1:10" ht="17.25" customHeight="1">
      <c r="A34" s="68">
        <v>32</v>
      </c>
      <c r="B34" s="3" t="s">
        <v>36</v>
      </c>
      <c r="C34" s="29">
        <v>6</v>
      </c>
      <c r="D34" s="29">
        <v>13</v>
      </c>
      <c r="E34" s="16">
        <v>0</v>
      </c>
      <c r="F34" s="27">
        <v>8</v>
      </c>
      <c r="G34" s="27">
        <v>0</v>
      </c>
      <c r="H34" s="34">
        <v>1</v>
      </c>
      <c r="I34" s="27">
        <v>54</v>
      </c>
      <c r="J34" s="27">
        <f t="shared" si="0"/>
        <v>0.48005698005698005</v>
      </c>
    </row>
    <row r="35" spans="1:10" ht="15.75">
      <c r="A35" s="68">
        <v>33</v>
      </c>
      <c r="B35" s="3" t="s">
        <v>32</v>
      </c>
      <c r="C35" s="29">
        <v>2</v>
      </c>
      <c r="D35" s="29">
        <v>6</v>
      </c>
      <c r="E35" s="16">
        <v>0</v>
      </c>
      <c r="F35" s="27">
        <v>8</v>
      </c>
      <c r="G35" s="27">
        <v>0</v>
      </c>
      <c r="H35" s="34">
        <v>0</v>
      </c>
      <c r="I35" s="27">
        <v>54</v>
      </c>
      <c r="J35" s="27">
        <f t="shared" si="0"/>
        <v>0.3333333333333333</v>
      </c>
    </row>
    <row r="36" spans="1:10" ht="15.75">
      <c r="A36" s="68">
        <v>34</v>
      </c>
      <c r="B36" s="3" t="s">
        <v>37</v>
      </c>
      <c r="C36" s="29">
        <v>1</v>
      </c>
      <c r="D36" s="29">
        <v>5</v>
      </c>
      <c r="E36" s="16">
        <v>0</v>
      </c>
      <c r="F36" s="27">
        <v>8</v>
      </c>
      <c r="G36" s="27">
        <v>0</v>
      </c>
      <c r="H36" s="34">
        <v>0</v>
      </c>
      <c r="I36" s="27">
        <v>54</v>
      </c>
      <c r="J36" s="27">
        <f t="shared" si="0"/>
        <v>0.2</v>
      </c>
    </row>
    <row r="37" spans="1:10" ht="15.75">
      <c r="A37" s="24"/>
      <c r="B37" s="3"/>
      <c r="C37" s="16"/>
      <c r="D37" s="16"/>
      <c r="E37" s="16"/>
      <c r="F37" s="18"/>
      <c r="G37" s="18"/>
      <c r="H37" s="18"/>
      <c r="I37" s="18"/>
      <c r="J37" s="18"/>
    </row>
    <row r="38" spans="2:5" ht="40.5">
      <c r="B38" s="102" t="s">
        <v>45</v>
      </c>
      <c r="C38" s="5"/>
      <c r="D38" s="5"/>
      <c r="E38" s="5"/>
    </row>
    <row r="39" spans="1:10" ht="191.25">
      <c r="A39" s="68" t="s">
        <v>121</v>
      </c>
      <c r="B39" s="89" t="s">
        <v>0</v>
      </c>
      <c r="C39" s="88" t="s">
        <v>90</v>
      </c>
      <c r="D39" s="88" t="s">
        <v>91</v>
      </c>
      <c r="E39" s="88" t="s">
        <v>95</v>
      </c>
      <c r="F39" s="88" t="s">
        <v>92</v>
      </c>
      <c r="G39" s="88" t="s">
        <v>93</v>
      </c>
      <c r="H39" s="88" t="s">
        <v>94</v>
      </c>
      <c r="I39" s="88" t="s">
        <v>97</v>
      </c>
      <c r="J39" s="88" t="s">
        <v>96</v>
      </c>
    </row>
    <row r="40" spans="1:10" ht="15.75">
      <c r="A40" s="68">
        <v>1</v>
      </c>
      <c r="B40" s="3" t="s">
        <v>39</v>
      </c>
      <c r="C40" s="29">
        <v>94</v>
      </c>
      <c r="D40" s="29">
        <v>134</v>
      </c>
      <c r="E40" s="16">
        <v>6</v>
      </c>
      <c r="F40" s="27">
        <v>8</v>
      </c>
      <c r="G40" s="27">
        <v>25</v>
      </c>
      <c r="H40" s="34">
        <v>15</v>
      </c>
      <c r="I40" s="27">
        <v>54</v>
      </c>
      <c r="J40" s="27">
        <f>(C40/D40)+(E40/F40)+(G40/D40)+(H40/I40)</f>
        <v>1.9158374792703152</v>
      </c>
    </row>
    <row r="41" spans="1:10" ht="15.75">
      <c r="A41" s="68">
        <v>2</v>
      </c>
      <c r="B41" s="3" t="s">
        <v>38</v>
      </c>
      <c r="C41" s="29">
        <v>80</v>
      </c>
      <c r="D41" s="29">
        <v>93</v>
      </c>
      <c r="E41" s="16">
        <v>1</v>
      </c>
      <c r="F41" s="27">
        <v>8</v>
      </c>
      <c r="G41" s="27">
        <v>18</v>
      </c>
      <c r="H41" s="34">
        <v>14</v>
      </c>
      <c r="I41" s="27">
        <v>54</v>
      </c>
      <c r="J41" s="27">
        <f>(C41/D41)+(E41/F41)+(G41/D41)+(H41/I41)</f>
        <v>1.4380227001194743</v>
      </c>
    </row>
    <row r="42" spans="1:10" ht="31.5">
      <c r="A42" s="68">
        <v>3</v>
      </c>
      <c r="B42" s="3" t="s">
        <v>41</v>
      </c>
      <c r="C42" s="29">
        <v>72</v>
      </c>
      <c r="D42" s="29">
        <v>109</v>
      </c>
      <c r="E42" s="16">
        <v>1</v>
      </c>
      <c r="F42" s="27">
        <v>8</v>
      </c>
      <c r="G42" s="27">
        <v>21</v>
      </c>
      <c r="H42" s="34">
        <v>12</v>
      </c>
      <c r="I42" s="27">
        <v>54</v>
      </c>
      <c r="J42" s="27">
        <f>(C42/D42)+(E42/F42)+(G42/D42)+(H42/I42)</f>
        <v>1.2004332313965342</v>
      </c>
    </row>
    <row r="43" spans="1:10" ht="31.5">
      <c r="A43" s="68">
        <v>4</v>
      </c>
      <c r="B43" s="3" t="s">
        <v>40</v>
      </c>
      <c r="C43" s="29">
        <v>69</v>
      </c>
      <c r="D43" s="29">
        <v>99</v>
      </c>
      <c r="E43" s="16">
        <v>0</v>
      </c>
      <c r="F43" s="27">
        <v>8</v>
      </c>
      <c r="G43" s="27">
        <v>20</v>
      </c>
      <c r="H43" s="34">
        <v>6</v>
      </c>
      <c r="I43" s="27">
        <v>54</v>
      </c>
      <c r="J43" s="27">
        <f>(C43/D43)+(E43/F43)+(G43/D43)+(H43/I43)</f>
        <v>1.0101010101010102</v>
      </c>
    </row>
    <row r="44" spans="7:8" ht="12.75">
      <c r="G44" s="17"/>
      <c r="H44" s="35"/>
    </row>
    <row r="45" ht="15.75">
      <c r="C45" s="8"/>
    </row>
    <row r="46" ht="15.75">
      <c r="C46" s="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6"/>
  <sheetViews>
    <sheetView workbookViewId="0" topLeftCell="A1">
      <selection activeCell="B2" sqref="B2"/>
    </sheetView>
  </sheetViews>
  <sheetFormatPr defaultColWidth="9.00390625" defaultRowHeight="12.75"/>
  <cols>
    <col min="1" max="1" width="6.75390625" style="0" customWidth="1"/>
    <col min="2" max="2" width="62.875" style="0" customWidth="1"/>
    <col min="3" max="3" width="14.875" style="0" customWidth="1"/>
    <col min="4" max="4" width="22.00390625" style="0" customWidth="1"/>
    <col min="5" max="5" width="19.125" style="0" customWidth="1"/>
    <col min="6" max="6" width="15.75390625" style="0" customWidth="1"/>
    <col min="7" max="7" width="12.00390625" style="0" customWidth="1"/>
    <col min="8" max="8" width="13.375" style="0" customWidth="1"/>
  </cols>
  <sheetData>
    <row r="1" spans="1:8" ht="36" customHeight="1">
      <c r="A1" s="2"/>
      <c r="B1" s="103" t="s">
        <v>140</v>
      </c>
      <c r="C1" s="2"/>
      <c r="D1" s="2"/>
      <c r="E1" s="2"/>
      <c r="F1" s="2"/>
      <c r="G1" s="2"/>
      <c r="H1" s="2"/>
    </row>
    <row r="2" spans="1:8" ht="130.5" customHeight="1">
      <c r="A2" s="68" t="s">
        <v>121</v>
      </c>
      <c r="B2" s="104" t="s">
        <v>0</v>
      </c>
      <c r="C2" s="104" t="s">
        <v>84</v>
      </c>
      <c r="D2" s="104" t="s">
        <v>102</v>
      </c>
      <c r="E2" s="104" t="s">
        <v>107</v>
      </c>
      <c r="F2" s="104" t="s">
        <v>111</v>
      </c>
      <c r="G2" s="104" t="s">
        <v>118</v>
      </c>
      <c r="H2" s="105" t="s">
        <v>119</v>
      </c>
    </row>
    <row r="3" spans="1:8" ht="16.5" customHeight="1">
      <c r="A3" s="68">
        <v>1</v>
      </c>
      <c r="B3" s="3" t="s">
        <v>11</v>
      </c>
      <c r="C3" s="27">
        <v>0.390625</v>
      </c>
      <c r="D3" s="45">
        <v>0.13</v>
      </c>
      <c r="E3" s="27">
        <v>0.6666666666666666</v>
      </c>
      <c r="F3" s="27">
        <v>0.5614035087719298</v>
      </c>
      <c r="G3" s="27">
        <v>0.14599483204134367</v>
      </c>
      <c r="H3" s="45">
        <f aca="true" t="shared" si="0" ref="H3:H28">C3+D3+E3+F3+G3</f>
        <v>1.89469000747994</v>
      </c>
    </row>
    <row r="4" spans="1:8" ht="16.5" customHeight="1">
      <c r="A4" s="68">
        <v>2</v>
      </c>
      <c r="B4" s="3" t="s">
        <v>17</v>
      </c>
      <c r="C4" s="27">
        <v>0.3424657534246575</v>
      </c>
      <c r="D4" s="45">
        <v>0.17</v>
      </c>
      <c r="E4" s="27">
        <v>0.6457142857142857</v>
      </c>
      <c r="F4" s="27">
        <v>0.5193798449612403</v>
      </c>
      <c r="G4" s="27">
        <v>0.13629096722621903</v>
      </c>
      <c r="H4" s="45">
        <f t="shared" si="0"/>
        <v>1.8138508513264027</v>
      </c>
    </row>
    <row r="5" spans="1:8" ht="16.5" customHeight="1">
      <c r="A5" s="68">
        <v>3</v>
      </c>
      <c r="B5" s="3" t="s">
        <v>4</v>
      </c>
      <c r="C5" s="27">
        <v>0.12612612612612611</v>
      </c>
      <c r="D5" s="45">
        <v>0.01</v>
      </c>
      <c r="E5" s="27">
        <v>0.77</v>
      </c>
      <c r="F5" s="27">
        <v>0.7628865979381443</v>
      </c>
      <c r="G5" s="27">
        <v>0.0625</v>
      </c>
      <c r="H5" s="45">
        <f t="shared" si="0"/>
        <v>1.7315127240642705</v>
      </c>
    </row>
    <row r="6" spans="1:8" ht="16.5" customHeight="1">
      <c r="A6" s="68">
        <v>4</v>
      </c>
      <c r="B6" s="3" t="s">
        <v>14</v>
      </c>
      <c r="C6" s="27">
        <v>0.21875</v>
      </c>
      <c r="D6" s="45">
        <v>0.17</v>
      </c>
      <c r="E6" s="27">
        <v>0.352</v>
      </c>
      <c r="F6" s="27">
        <v>0.19402985074626866</v>
      </c>
      <c r="G6" s="27">
        <v>0.6896024464831804</v>
      </c>
      <c r="H6" s="45">
        <f t="shared" si="0"/>
        <v>1.624382297229449</v>
      </c>
    </row>
    <row r="7" spans="1:8" ht="16.5" customHeight="1">
      <c r="A7" s="68">
        <v>5</v>
      </c>
      <c r="B7" s="3" t="s">
        <v>16</v>
      </c>
      <c r="C7" s="27">
        <v>0.33480176211453744</v>
      </c>
      <c r="D7" s="45">
        <v>0.23</v>
      </c>
      <c r="E7" s="27">
        <v>0.556</v>
      </c>
      <c r="F7" s="27">
        <v>0.4095744680851064</v>
      </c>
      <c r="G7" s="27">
        <v>0.05434782608695652</v>
      </c>
      <c r="H7" s="45">
        <f t="shared" si="0"/>
        <v>1.5847240562866003</v>
      </c>
    </row>
    <row r="8" spans="1:8" ht="16.5" customHeight="1">
      <c r="A8" s="68">
        <v>6</v>
      </c>
      <c r="B8" s="3" t="s">
        <v>10</v>
      </c>
      <c r="C8" s="27">
        <v>0.36477987421383645</v>
      </c>
      <c r="D8" s="45">
        <v>0.07</v>
      </c>
      <c r="E8" s="27">
        <v>0.5461538461538461</v>
      </c>
      <c r="F8" s="27">
        <v>0.5103734439834025</v>
      </c>
      <c r="G8" s="27">
        <v>0.08846153846153847</v>
      </c>
      <c r="H8" s="45">
        <f t="shared" si="0"/>
        <v>1.5797687028126235</v>
      </c>
    </row>
    <row r="9" spans="1:8" ht="16.5" customHeight="1">
      <c r="A9" s="68">
        <v>7</v>
      </c>
      <c r="B9" s="3" t="s">
        <v>12</v>
      </c>
      <c r="C9" s="27">
        <v>0.22142857142857142</v>
      </c>
      <c r="D9" s="45">
        <v>0.05</v>
      </c>
      <c r="E9" s="27">
        <v>0.6285714285714286</v>
      </c>
      <c r="F9" s="27">
        <v>0.584</v>
      </c>
      <c r="G9" s="27">
        <v>0.07291666666666667</v>
      </c>
      <c r="H9" s="45">
        <f t="shared" si="0"/>
        <v>1.5569166666666667</v>
      </c>
    </row>
    <row r="10" spans="1:8" ht="16.5" customHeight="1">
      <c r="A10" s="68">
        <v>8</v>
      </c>
      <c r="B10" s="3" t="s">
        <v>31</v>
      </c>
      <c r="C10" s="27">
        <v>0.3391304347826087</v>
      </c>
      <c r="D10" s="45">
        <v>0.24</v>
      </c>
      <c r="E10" s="27">
        <v>0.42</v>
      </c>
      <c r="F10" s="27">
        <v>0.275</v>
      </c>
      <c r="G10" s="27">
        <v>0.03696498054474708</v>
      </c>
      <c r="H10" s="45">
        <f t="shared" si="0"/>
        <v>1.3110954153273557</v>
      </c>
    </row>
    <row r="11" spans="1:8" ht="16.5" customHeight="1">
      <c r="A11" s="68">
        <v>9</v>
      </c>
      <c r="B11" s="3" t="s">
        <v>33</v>
      </c>
      <c r="C11" s="27">
        <v>0.3194444444444444</v>
      </c>
      <c r="D11" s="45">
        <v>0.12</v>
      </c>
      <c r="E11" s="27">
        <v>0.51</v>
      </c>
      <c r="F11" s="27">
        <v>0.26865671641791045</v>
      </c>
      <c r="G11" s="27">
        <v>0</v>
      </c>
      <c r="H11" s="45">
        <f t="shared" si="0"/>
        <v>1.2181011608623549</v>
      </c>
    </row>
    <row r="12" spans="1:8" ht="16.5" customHeight="1">
      <c r="A12" s="68">
        <v>10</v>
      </c>
      <c r="B12" s="3" t="s">
        <v>29</v>
      </c>
      <c r="C12" s="27">
        <v>0.25951557093425603</v>
      </c>
      <c r="D12" s="45">
        <v>0.29</v>
      </c>
      <c r="E12" s="27">
        <v>0.3642105263157895</v>
      </c>
      <c r="F12" s="27">
        <v>0.22564102564102564</v>
      </c>
      <c r="G12" s="27">
        <v>0.042222222222222223</v>
      </c>
      <c r="H12" s="45">
        <f t="shared" si="0"/>
        <v>1.1815893451132935</v>
      </c>
    </row>
    <row r="13" spans="1:8" ht="16.5" customHeight="1">
      <c r="A13" s="68">
        <v>11</v>
      </c>
      <c r="B13" s="3" t="s">
        <v>25</v>
      </c>
      <c r="C13" s="27">
        <v>0.41333333333333333</v>
      </c>
      <c r="D13" s="45">
        <v>0.05</v>
      </c>
      <c r="E13" s="27">
        <v>0.35</v>
      </c>
      <c r="F13" s="27">
        <v>0.24271844660194175</v>
      </c>
      <c r="G13" s="27">
        <v>0.06666666666666667</v>
      </c>
      <c r="H13" s="45">
        <f t="shared" si="0"/>
        <v>1.1227184466019418</v>
      </c>
    </row>
    <row r="14" spans="1:8" ht="16.5" customHeight="1">
      <c r="A14" s="68">
        <v>12</v>
      </c>
      <c r="B14" s="3" t="s">
        <v>28</v>
      </c>
      <c r="C14" s="27">
        <v>0.54</v>
      </c>
      <c r="D14" s="45">
        <v>0.12</v>
      </c>
      <c r="E14" s="27">
        <v>0.30625</v>
      </c>
      <c r="F14" s="27">
        <v>0.12598425196850394</v>
      </c>
      <c r="G14" s="27">
        <v>0.019230769230769232</v>
      </c>
      <c r="H14" s="45">
        <f t="shared" si="0"/>
        <v>1.1114650211992732</v>
      </c>
    </row>
    <row r="15" spans="1:8" ht="16.5" customHeight="1">
      <c r="A15" s="68">
        <v>13</v>
      </c>
      <c r="B15" s="3" t="s">
        <v>36</v>
      </c>
      <c r="C15" s="27">
        <v>0.22429906542056074</v>
      </c>
      <c r="D15" s="45">
        <v>0.17</v>
      </c>
      <c r="E15" s="27">
        <v>0.496</v>
      </c>
      <c r="F15" s="27">
        <v>0.17105263157894737</v>
      </c>
      <c r="G15" s="27">
        <v>0.024691358024691357</v>
      </c>
      <c r="H15" s="45">
        <f t="shared" si="0"/>
        <v>1.0860430550241995</v>
      </c>
    </row>
    <row r="16" spans="1:8" ht="16.5" customHeight="1">
      <c r="A16" s="68">
        <v>14</v>
      </c>
      <c r="B16" s="3" t="s">
        <v>23</v>
      </c>
      <c r="C16" s="27">
        <v>0.22580645161290322</v>
      </c>
      <c r="D16" s="45">
        <v>0.21</v>
      </c>
      <c r="E16" s="27">
        <v>0.37666666666666665</v>
      </c>
      <c r="F16" s="27">
        <v>0.22727272727272727</v>
      </c>
      <c r="G16" s="27">
        <v>0.046052631578947366</v>
      </c>
      <c r="H16" s="45">
        <f t="shared" si="0"/>
        <v>1.0857984771312446</v>
      </c>
    </row>
    <row r="17" spans="1:8" ht="16.5" customHeight="1">
      <c r="A17" s="68">
        <v>15</v>
      </c>
      <c r="B17" s="3" t="s">
        <v>24</v>
      </c>
      <c r="C17" s="27">
        <v>0.3142857142857143</v>
      </c>
      <c r="D17" s="45">
        <v>0.08</v>
      </c>
      <c r="E17" s="27">
        <v>0.38317757009345793</v>
      </c>
      <c r="F17" s="27">
        <v>0.20481927710843373</v>
      </c>
      <c r="G17" s="27">
        <v>0.08450704225352113</v>
      </c>
      <c r="H17" s="45">
        <f t="shared" si="0"/>
        <v>1.066789603741127</v>
      </c>
    </row>
    <row r="18" spans="1:8" ht="16.5" customHeight="1">
      <c r="A18" s="68">
        <v>16</v>
      </c>
      <c r="B18" s="3" t="s">
        <v>15</v>
      </c>
      <c r="C18" s="27">
        <v>0.22</v>
      </c>
      <c r="D18" s="45">
        <v>0.17</v>
      </c>
      <c r="E18" s="27">
        <v>0.4</v>
      </c>
      <c r="F18" s="27">
        <v>0.18796992481203006</v>
      </c>
      <c r="G18" s="27">
        <v>0.06741573033707865</v>
      </c>
      <c r="H18" s="45">
        <f t="shared" si="0"/>
        <v>1.0453856551491088</v>
      </c>
    </row>
    <row r="19" spans="1:8" ht="16.5" customHeight="1">
      <c r="A19" s="68">
        <v>17</v>
      </c>
      <c r="B19" s="3" t="s">
        <v>22</v>
      </c>
      <c r="C19" s="27">
        <v>0.27586206896551724</v>
      </c>
      <c r="D19" s="45">
        <v>0.09</v>
      </c>
      <c r="E19" s="27">
        <v>0.38333333333333336</v>
      </c>
      <c r="F19" s="27">
        <v>0.28</v>
      </c>
      <c r="G19" s="27">
        <v>0.009345794392523364</v>
      </c>
      <c r="H19" s="45">
        <f t="shared" si="0"/>
        <v>1.0385411966913738</v>
      </c>
    </row>
    <row r="20" spans="1:8" ht="16.5" customHeight="1">
      <c r="A20" s="68">
        <v>18</v>
      </c>
      <c r="B20" s="3" t="s">
        <v>9</v>
      </c>
      <c r="C20" s="27">
        <v>0.3253012048192771</v>
      </c>
      <c r="D20" s="45">
        <v>0.08</v>
      </c>
      <c r="E20" s="27">
        <v>0.3867924528301887</v>
      </c>
      <c r="F20" s="27">
        <v>0.21951219512195122</v>
      </c>
      <c r="G20" s="27">
        <v>0.021739130434782608</v>
      </c>
      <c r="H20" s="45">
        <f t="shared" si="0"/>
        <v>1.0333449832061998</v>
      </c>
    </row>
    <row r="21" spans="1:8" ht="16.5" customHeight="1">
      <c r="A21" s="68">
        <v>19</v>
      </c>
      <c r="B21" s="3" t="s">
        <v>5</v>
      </c>
      <c r="C21" s="27">
        <v>0.09259259259259259</v>
      </c>
      <c r="D21" s="45">
        <v>0.02</v>
      </c>
      <c r="E21" s="27">
        <v>0.4625</v>
      </c>
      <c r="F21" s="27">
        <v>0.4266666666666667</v>
      </c>
      <c r="G21" s="27">
        <v>0</v>
      </c>
      <c r="H21" s="45">
        <f t="shared" si="0"/>
        <v>1.0017592592592592</v>
      </c>
    </row>
    <row r="22" spans="1:8" ht="16.5" customHeight="1">
      <c r="A22" s="68">
        <v>20</v>
      </c>
      <c r="B22" s="3" t="s">
        <v>34</v>
      </c>
      <c r="C22" s="27">
        <v>0.25316455696202533</v>
      </c>
      <c r="D22" s="45">
        <v>0.08</v>
      </c>
      <c r="E22" s="27">
        <v>0.3925233644859813</v>
      </c>
      <c r="F22" s="27">
        <v>0.21686746987951808</v>
      </c>
      <c r="G22" s="27">
        <v>0.015384615384615385</v>
      </c>
      <c r="H22" s="45">
        <f t="shared" si="0"/>
        <v>0.9579400067121402</v>
      </c>
    </row>
    <row r="23" spans="1:8" ht="16.5" customHeight="1">
      <c r="A23" s="68">
        <v>21</v>
      </c>
      <c r="B23" s="3" t="s">
        <v>7</v>
      </c>
      <c r="C23" s="27">
        <v>0.14285714285714285</v>
      </c>
      <c r="D23" s="45">
        <v>0.04</v>
      </c>
      <c r="E23" s="27">
        <v>0.36</v>
      </c>
      <c r="F23" s="27">
        <v>0.3142857142857143</v>
      </c>
      <c r="G23" s="27">
        <v>0.08552631578947369</v>
      </c>
      <c r="H23" s="45">
        <f t="shared" si="0"/>
        <v>0.9426691729323308</v>
      </c>
    </row>
    <row r="24" spans="1:8" ht="16.5" customHeight="1">
      <c r="A24" s="68">
        <v>22</v>
      </c>
      <c r="B24" s="3" t="s">
        <v>32</v>
      </c>
      <c r="C24" s="27">
        <v>0.14516129032258066</v>
      </c>
      <c r="D24" s="45">
        <v>0.01</v>
      </c>
      <c r="E24" s="27">
        <v>0.3125</v>
      </c>
      <c r="F24" s="27">
        <v>0.2857142857142857</v>
      </c>
      <c r="G24" s="27">
        <v>0.1582809224318658</v>
      </c>
      <c r="H24" s="45">
        <f t="shared" si="0"/>
        <v>0.9116564984687321</v>
      </c>
    </row>
    <row r="25" spans="1:8" ht="16.5" customHeight="1">
      <c r="A25" s="68">
        <v>23</v>
      </c>
      <c r="B25" s="3" t="s">
        <v>13</v>
      </c>
      <c r="C25" s="27">
        <v>0.21052631578947367</v>
      </c>
      <c r="D25" s="45">
        <v>0.06</v>
      </c>
      <c r="E25" s="27">
        <v>0.31363636363636366</v>
      </c>
      <c r="F25" s="27">
        <v>0.25980392156862747</v>
      </c>
      <c r="G25" s="27">
        <v>0.05714285714285714</v>
      </c>
      <c r="H25" s="45">
        <f t="shared" si="0"/>
        <v>0.901109458137322</v>
      </c>
    </row>
    <row r="26" spans="1:8" ht="16.5" customHeight="1">
      <c r="A26" s="68">
        <v>24</v>
      </c>
      <c r="B26" s="3" t="s">
        <v>6</v>
      </c>
      <c r="C26" s="27">
        <v>0.39705882352941174</v>
      </c>
      <c r="D26" s="45">
        <v>0.13</v>
      </c>
      <c r="E26" s="27">
        <v>0.2311111111111111</v>
      </c>
      <c r="F26" s="27">
        <v>0.0797872340425532</v>
      </c>
      <c r="G26" s="27">
        <v>0.0625</v>
      </c>
      <c r="H26" s="45">
        <f t="shared" si="0"/>
        <v>0.900457168683076</v>
      </c>
    </row>
    <row r="27" spans="1:8" ht="16.5" customHeight="1">
      <c r="A27" s="68">
        <v>25</v>
      </c>
      <c r="B27" s="3" t="s">
        <v>18</v>
      </c>
      <c r="C27" s="27">
        <v>0.3162393162393162</v>
      </c>
      <c r="D27" s="45">
        <v>0.12</v>
      </c>
      <c r="E27" s="27">
        <v>0.2311111111111111</v>
      </c>
      <c r="F27" s="27">
        <v>0.0797872340425532</v>
      </c>
      <c r="G27" s="27">
        <v>0.052845528455284556</v>
      </c>
      <c r="H27" s="45">
        <f t="shared" si="0"/>
        <v>0.7999831898482651</v>
      </c>
    </row>
    <row r="28" spans="1:8" ht="16.5" customHeight="1">
      <c r="A28" s="68">
        <v>26</v>
      </c>
      <c r="B28" s="3" t="s">
        <v>30</v>
      </c>
      <c r="C28" s="27">
        <v>0.15714285714285714</v>
      </c>
      <c r="D28" s="45">
        <v>0.07</v>
      </c>
      <c r="E28" s="27">
        <v>0.16</v>
      </c>
      <c r="F28" s="27">
        <v>0.011764705882352941</v>
      </c>
      <c r="G28" s="27">
        <v>0.021739130434782608</v>
      </c>
      <c r="H28" s="45">
        <f t="shared" si="0"/>
        <v>0.42064669345999267</v>
      </c>
    </row>
    <row r="29" spans="1:8" ht="43.5" customHeight="1">
      <c r="A29" s="2"/>
      <c r="B29" s="102" t="s">
        <v>81</v>
      </c>
      <c r="C29" s="2"/>
      <c r="D29" s="100"/>
      <c r="E29" s="2"/>
      <c r="F29" s="2"/>
      <c r="G29" s="2"/>
      <c r="H29" s="2"/>
    </row>
    <row r="30" spans="1:8" ht="127.5" customHeight="1">
      <c r="A30" s="68" t="s">
        <v>121</v>
      </c>
      <c r="B30" s="104" t="s">
        <v>46</v>
      </c>
      <c r="C30" s="104" t="s">
        <v>84</v>
      </c>
      <c r="D30" s="104" t="s">
        <v>102</v>
      </c>
      <c r="E30" s="104" t="s">
        <v>107</v>
      </c>
      <c r="F30" s="104" t="s">
        <v>141</v>
      </c>
      <c r="G30" s="104" t="s">
        <v>118</v>
      </c>
      <c r="H30" s="105" t="s">
        <v>119</v>
      </c>
    </row>
    <row r="31" spans="1:8" ht="18" customHeight="1">
      <c r="A31" s="71">
        <v>1</v>
      </c>
      <c r="B31" s="3" t="s">
        <v>39</v>
      </c>
      <c r="C31" s="27">
        <v>0.30028063610851263</v>
      </c>
      <c r="D31" s="45">
        <v>1.1</v>
      </c>
      <c r="E31" s="27">
        <v>0.4701107011070111</v>
      </c>
      <c r="F31" s="27">
        <v>0.3142311365807068</v>
      </c>
      <c r="G31" s="27">
        <v>0.323992133726647</v>
      </c>
      <c r="H31" s="45">
        <f>C31+D31+E31+F31+G31</f>
        <v>2.508614607522878</v>
      </c>
    </row>
    <row r="32" spans="1:8" ht="27" customHeight="1">
      <c r="A32" s="71">
        <v>2</v>
      </c>
      <c r="B32" s="3" t="s">
        <v>41</v>
      </c>
      <c r="C32" s="27">
        <v>0.24545454545454545</v>
      </c>
      <c r="D32" s="45">
        <v>0.8</v>
      </c>
      <c r="E32" s="27">
        <v>0.37777777777777777</v>
      </c>
      <c r="F32" s="27">
        <v>0.2222222222222222</v>
      </c>
      <c r="G32" s="27">
        <v>0.7507374631268436</v>
      </c>
      <c r="H32" s="45">
        <f>C32+D32+E32+F32+G32</f>
        <v>2.396192008581389</v>
      </c>
    </row>
    <row r="33" spans="1:8" ht="30" customHeight="1">
      <c r="A33" s="71">
        <v>3</v>
      </c>
      <c r="B33" s="3" t="s">
        <v>40</v>
      </c>
      <c r="C33" s="27">
        <v>0.3462132921174652</v>
      </c>
      <c r="D33" s="45">
        <v>0.8</v>
      </c>
      <c r="E33" s="27">
        <v>0.33526970954356844</v>
      </c>
      <c r="F33" s="27">
        <v>0.16735966735966737</v>
      </c>
      <c r="G33" s="27">
        <v>0.13495575221238937</v>
      </c>
      <c r="H33" s="45">
        <f>C33+D33+E33+F33+G33</f>
        <v>1.7837984212330904</v>
      </c>
    </row>
    <row r="34" spans="1:8" ht="18" customHeight="1">
      <c r="A34" s="71">
        <v>4</v>
      </c>
      <c r="B34" s="3" t="s">
        <v>38</v>
      </c>
      <c r="C34" s="27">
        <v>0.2017114914425428</v>
      </c>
      <c r="D34" s="45">
        <v>0.2</v>
      </c>
      <c r="E34" s="27">
        <v>0.47766990291262135</v>
      </c>
      <c r="F34" s="27">
        <v>0.43899895724713245</v>
      </c>
      <c r="G34" s="27">
        <v>0.29031465093411996</v>
      </c>
      <c r="H34" s="45">
        <f>C34+D34+E34+F34+G34</f>
        <v>1.6086950025364164</v>
      </c>
    </row>
    <row r="35" spans="1:8" ht="15">
      <c r="A35" s="2"/>
      <c r="B35" s="2"/>
      <c r="C35" s="2"/>
      <c r="D35" s="2"/>
      <c r="E35" s="2"/>
      <c r="F35" s="2"/>
      <c r="G35" s="2"/>
      <c r="H35" s="2"/>
    </row>
    <row r="36" spans="1:8" ht="36.75" customHeight="1">
      <c r="A36" s="2"/>
      <c r="B36" s="2"/>
      <c r="C36" s="2"/>
      <c r="D36" s="2"/>
      <c r="E36" s="2"/>
      <c r="F36" s="2"/>
      <c r="G36" s="2"/>
      <c r="H36" s="2"/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9"/>
  <sheetViews>
    <sheetView workbookViewId="0" topLeftCell="A1">
      <selection activeCell="C38" sqref="C38"/>
    </sheetView>
  </sheetViews>
  <sheetFormatPr defaultColWidth="9.00390625" defaultRowHeight="12.75"/>
  <cols>
    <col min="1" max="1" width="7.125" style="0" customWidth="1"/>
    <col min="2" max="2" width="72.625" style="0" customWidth="1"/>
    <col min="3" max="3" width="27.25390625" style="0" customWidth="1"/>
    <col min="4" max="4" width="22.125" style="0" customWidth="1"/>
    <col min="5" max="5" width="14.75390625" style="0" customWidth="1"/>
  </cols>
  <sheetData>
    <row r="1" spans="2:5" ht="37.5" customHeight="1">
      <c r="B1" s="102" t="s">
        <v>80</v>
      </c>
      <c r="C1" s="10"/>
      <c r="D1" s="10"/>
      <c r="E1" s="10"/>
    </row>
    <row r="2" spans="1:5" ht="138.75" customHeight="1">
      <c r="A2" s="68" t="s">
        <v>121</v>
      </c>
      <c r="B2" s="89" t="s">
        <v>0</v>
      </c>
      <c r="C2" s="89" t="s">
        <v>82</v>
      </c>
      <c r="D2" s="89" t="s">
        <v>83</v>
      </c>
      <c r="E2" s="89" t="s">
        <v>84</v>
      </c>
    </row>
    <row r="3" spans="1:5" ht="16.5" customHeight="1">
      <c r="A3" s="68">
        <v>1</v>
      </c>
      <c r="B3" s="3" t="s">
        <v>28</v>
      </c>
      <c r="C3" s="16">
        <v>27</v>
      </c>
      <c r="D3" s="16">
        <v>50</v>
      </c>
      <c r="E3" s="16">
        <f aca="true" t="shared" si="0" ref="E3:E28">C3/D3</f>
        <v>0.54</v>
      </c>
    </row>
    <row r="4" spans="1:5" ht="16.5" customHeight="1">
      <c r="A4" s="68">
        <v>2</v>
      </c>
      <c r="B4" s="3" t="s">
        <v>25</v>
      </c>
      <c r="C4" s="16">
        <v>31</v>
      </c>
      <c r="D4" s="16">
        <v>75</v>
      </c>
      <c r="E4" s="16">
        <f t="shared" si="0"/>
        <v>0.41333333333333333</v>
      </c>
    </row>
    <row r="5" spans="1:5" ht="16.5" customHeight="1">
      <c r="A5" s="68">
        <v>3</v>
      </c>
      <c r="B5" s="3" t="s">
        <v>6</v>
      </c>
      <c r="C5" s="16">
        <v>27</v>
      </c>
      <c r="D5" s="16">
        <v>68</v>
      </c>
      <c r="E5" s="16">
        <f t="shared" si="0"/>
        <v>0.39705882352941174</v>
      </c>
    </row>
    <row r="6" spans="1:5" ht="16.5" customHeight="1">
      <c r="A6" s="68">
        <v>4</v>
      </c>
      <c r="B6" s="3" t="s">
        <v>11</v>
      </c>
      <c r="C6" s="16">
        <v>50</v>
      </c>
      <c r="D6" s="16">
        <v>128</v>
      </c>
      <c r="E6" s="16">
        <f t="shared" si="0"/>
        <v>0.390625</v>
      </c>
    </row>
    <row r="7" spans="1:5" ht="16.5" customHeight="1">
      <c r="A7" s="68">
        <v>5</v>
      </c>
      <c r="B7" s="3" t="s">
        <v>10</v>
      </c>
      <c r="C7" s="49">
        <v>58</v>
      </c>
      <c r="D7" s="49">
        <v>159</v>
      </c>
      <c r="E7" s="16">
        <f t="shared" si="0"/>
        <v>0.36477987421383645</v>
      </c>
    </row>
    <row r="8" spans="1:5" ht="16.5" customHeight="1">
      <c r="A8" s="68">
        <v>6</v>
      </c>
      <c r="B8" s="3" t="s">
        <v>17</v>
      </c>
      <c r="C8" s="16">
        <v>50</v>
      </c>
      <c r="D8" s="16">
        <v>146</v>
      </c>
      <c r="E8" s="16">
        <f t="shared" si="0"/>
        <v>0.3424657534246575</v>
      </c>
    </row>
    <row r="9" spans="1:5" ht="16.5" customHeight="1">
      <c r="A9" s="68">
        <v>7</v>
      </c>
      <c r="B9" s="3" t="s">
        <v>31</v>
      </c>
      <c r="C9" s="16">
        <v>78</v>
      </c>
      <c r="D9" s="16">
        <v>230</v>
      </c>
      <c r="E9" s="16">
        <f t="shared" si="0"/>
        <v>0.3391304347826087</v>
      </c>
    </row>
    <row r="10" spans="1:5" ht="16.5" customHeight="1">
      <c r="A10" s="68">
        <v>8</v>
      </c>
      <c r="B10" s="3" t="s">
        <v>16</v>
      </c>
      <c r="C10" s="48">
        <v>76</v>
      </c>
      <c r="D10" s="48">
        <v>227</v>
      </c>
      <c r="E10" s="16">
        <f t="shared" si="0"/>
        <v>0.33480176211453744</v>
      </c>
    </row>
    <row r="11" spans="1:5" ht="16.5" customHeight="1">
      <c r="A11" s="68">
        <v>9</v>
      </c>
      <c r="B11" s="3" t="s">
        <v>9</v>
      </c>
      <c r="C11" s="16">
        <v>27</v>
      </c>
      <c r="D11" s="16">
        <v>83</v>
      </c>
      <c r="E11" s="16">
        <f t="shared" si="0"/>
        <v>0.3253012048192771</v>
      </c>
    </row>
    <row r="12" spans="1:5" ht="16.5" customHeight="1">
      <c r="A12" s="68">
        <v>10</v>
      </c>
      <c r="B12" s="3" t="s">
        <v>33</v>
      </c>
      <c r="C12" s="16">
        <v>23</v>
      </c>
      <c r="D12" s="16">
        <v>72</v>
      </c>
      <c r="E12" s="16">
        <f t="shared" si="0"/>
        <v>0.3194444444444444</v>
      </c>
    </row>
    <row r="13" spans="1:5" ht="16.5" customHeight="1">
      <c r="A13" s="68">
        <v>11</v>
      </c>
      <c r="B13" s="3" t="s">
        <v>18</v>
      </c>
      <c r="C13" s="48">
        <v>37</v>
      </c>
      <c r="D13" s="48">
        <v>117</v>
      </c>
      <c r="E13" s="16">
        <f t="shared" si="0"/>
        <v>0.3162393162393162</v>
      </c>
    </row>
    <row r="14" spans="1:5" ht="16.5" customHeight="1">
      <c r="A14" s="68">
        <v>12</v>
      </c>
      <c r="B14" s="3" t="s">
        <v>24</v>
      </c>
      <c r="C14" s="16">
        <v>22</v>
      </c>
      <c r="D14" s="16">
        <v>70</v>
      </c>
      <c r="E14" s="16">
        <f t="shared" si="0"/>
        <v>0.3142857142857143</v>
      </c>
    </row>
    <row r="15" spans="1:5" ht="16.5" customHeight="1">
      <c r="A15" s="68">
        <v>13</v>
      </c>
      <c r="B15" s="3" t="s">
        <v>22</v>
      </c>
      <c r="C15" s="49">
        <v>32</v>
      </c>
      <c r="D15" s="49">
        <v>116</v>
      </c>
      <c r="E15" s="16">
        <f t="shared" si="0"/>
        <v>0.27586206896551724</v>
      </c>
    </row>
    <row r="16" spans="1:5" ht="16.5" customHeight="1">
      <c r="A16" s="68">
        <v>14</v>
      </c>
      <c r="B16" s="3" t="s">
        <v>29</v>
      </c>
      <c r="C16" s="16">
        <v>75</v>
      </c>
      <c r="D16" s="16">
        <v>289</v>
      </c>
      <c r="E16" s="16">
        <f t="shared" si="0"/>
        <v>0.25951557093425603</v>
      </c>
    </row>
    <row r="17" spans="1:5" ht="16.5" customHeight="1">
      <c r="A17" s="68">
        <v>15</v>
      </c>
      <c r="B17" s="3" t="s">
        <v>34</v>
      </c>
      <c r="C17" s="32">
        <v>20</v>
      </c>
      <c r="D17" s="32">
        <v>79</v>
      </c>
      <c r="E17" s="16">
        <f t="shared" si="0"/>
        <v>0.25316455696202533</v>
      </c>
    </row>
    <row r="18" spans="1:5" ht="16.5" customHeight="1">
      <c r="A18" s="68">
        <v>16</v>
      </c>
      <c r="B18" s="3" t="s">
        <v>23</v>
      </c>
      <c r="C18" s="16">
        <v>49</v>
      </c>
      <c r="D18" s="16">
        <v>217</v>
      </c>
      <c r="E18" s="16">
        <f t="shared" si="0"/>
        <v>0.22580645161290322</v>
      </c>
    </row>
    <row r="19" spans="1:5" ht="16.5" customHeight="1">
      <c r="A19" s="68">
        <v>17</v>
      </c>
      <c r="B19" s="3" t="s">
        <v>36</v>
      </c>
      <c r="C19" s="16">
        <v>24</v>
      </c>
      <c r="D19" s="16">
        <v>107</v>
      </c>
      <c r="E19" s="16">
        <f t="shared" si="0"/>
        <v>0.22429906542056074</v>
      </c>
    </row>
    <row r="20" spans="1:5" ht="16.5" customHeight="1">
      <c r="A20" s="68">
        <v>18</v>
      </c>
      <c r="B20" s="3" t="s">
        <v>12</v>
      </c>
      <c r="C20" s="16">
        <v>31</v>
      </c>
      <c r="D20" s="16">
        <v>140</v>
      </c>
      <c r="E20" s="16">
        <f t="shared" si="0"/>
        <v>0.22142857142857142</v>
      </c>
    </row>
    <row r="21" spans="1:5" ht="16.5" customHeight="1">
      <c r="A21" s="68">
        <v>19</v>
      </c>
      <c r="B21" s="3" t="s">
        <v>15</v>
      </c>
      <c r="C21" s="16">
        <v>33</v>
      </c>
      <c r="D21" s="16">
        <v>150</v>
      </c>
      <c r="E21" s="16">
        <f t="shared" si="0"/>
        <v>0.22</v>
      </c>
    </row>
    <row r="22" spans="1:5" ht="16.5" customHeight="1">
      <c r="A22" s="68">
        <v>20</v>
      </c>
      <c r="B22" s="3" t="s">
        <v>14</v>
      </c>
      <c r="C22" s="16">
        <v>42</v>
      </c>
      <c r="D22" s="16">
        <v>192</v>
      </c>
      <c r="E22" s="16">
        <f t="shared" si="0"/>
        <v>0.21875</v>
      </c>
    </row>
    <row r="23" spans="1:5" ht="16.5" customHeight="1">
      <c r="A23" s="68">
        <v>21</v>
      </c>
      <c r="B23" s="3" t="s">
        <v>13</v>
      </c>
      <c r="C23" s="16">
        <v>28</v>
      </c>
      <c r="D23" s="16">
        <v>133</v>
      </c>
      <c r="E23" s="16">
        <f t="shared" si="0"/>
        <v>0.21052631578947367</v>
      </c>
    </row>
    <row r="24" spans="1:5" ht="16.5" customHeight="1">
      <c r="A24" s="68">
        <v>22</v>
      </c>
      <c r="B24" s="3" t="s">
        <v>30</v>
      </c>
      <c r="C24" s="16">
        <v>11</v>
      </c>
      <c r="D24" s="16">
        <v>70</v>
      </c>
      <c r="E24" s="16">
        <f t="shared" si="0"/>
        <v>0.15714285714285714</v>
      </c>
    </row>
    <row r="25" spans="1:5" ht="16.5" customHeight="1">
      <c r="A25" s="68">
        <v>23</v>
      </c>
      <c r="B25" s="3" t="s">
        <v>32</v>
      </c>
      <c r="C25" s="16">
        <v>9</v>
      </c>
      <c r="D25" s="16">
        <v>62</v>
      </c>
      <c r="E25" s="16">
        <f t="shared" si="0"/>
        <v>0.14516129032258066</v>
      </c>
    </row>
    <row r="26" spans="1:5" ht="16.5" customHeight="1">
      <c r="A26" s="68">
        <v>24</v>
      </c>
      <c r="B26" s="3" t="s">
        <v>7</v>
      </c>
      <c r="C26" s="49">
        <v>15</v>
      </c>
      <c r="D26" s="49">
        <v>105</v>
      </c>
      <c r="E26" s="16">
        <f t="shared" si="0"/>
        <v>0.14285714285714285</v>
      </c>
    </row>
    <row r="27" spans="1:5" ht="16.5" customHeight="1">
      <c r="A27" s="68">
        <v>25</v>
      </c>
      <c r="B27" s="3" t="s">
        <v>4</v>
      </c>
      <c r="C27" s="16">
        <v>14</v>
      </c>
      <c r="D27" s="16">
        <v>111</v>
      </c>
      <c r="E27" s="16">
        <f t="shared" si="0"/>
        <v>0.12612612612612611</v>
      </c>
    </row>
    <row r="28" spans="1:5" ht="16.5" customHeight="1">
      <c r="A28" s="68">
        <v>26</v>
      </c>
      <c r="B28" s="3" t="s">
        <v>5</v>
      </c>
      <c r="C28" s="16">
        <v>10</v>
      </c>
      <c r="D28" s="16">
        <v>108</v>
      </c>
      <c r="E28" s="16">
        <f t="shared" si="0"/>
        <v>0.09259259259259259</v>
      </c>
    </row>
    <row r="29" spans="2:5" ht="15.75">
      <c r="B29" s="22" t="s">
        <v>62</v>
      </c>
      <c r="C29" s="16">
        <f>SUM(C3:C28)</f>
        <v>899</v>
      </c>
      <c r="D29" s="16">
        <f>SUM(D3:D28)</f>
        <v>3304</v>
      </c>
      <c r="E29" s="16"/>
    </row>
    <row r="30" spans="2:5" ht="43.5" customHeight="1">
      <c r="B30" s="102" t="s">
        <v>81</v>
      </c>
      <c r="C30" s="5"/>
      <c r="D30" s="5"/>
      <c r="E30" s="5"/>
    </row>
    <row r="31" spans="1:5" ht="101.25" customHeight="1">
      <c r="A31" s="68" t="s">
        <v>121</v>
      </c>
      <c r="B31" s="89" t="s">
        <v>46</v>
      </c>
      <c r="C31" s="89" t="s">
        <v>82</v>
      </c>
      <c r="D31" s="89" t="s">
        <v>83</v>
      </c>
      <c r="E31" s="89" t="s">
        <v>84</v>
      </c>
    </row>
    <row r="32" spans="1:5" ht="16.5" customHeight="1">
      <c r="A32" s="68">
        <v>1</v>
      </c>
      <c r="B32" s="3" t="s">
        <v>40</v>
      </c>
      <c r="C32" s="16">
        <v>224</v>
      </c>
      <c r="D32" s="16">
        <v>647</v>
      </c>
      <c r="E32" s="21">
        <f>C32/D32</f>
        <v>0.3462132921174652</v>
      </c>
    </row>
    <row r="33" spans="1:5" ht="16.5" customHeight="1">
      <c r="A33" s="68">
        <v>2</v>
      </c>
      <c r="B33" s="3" t="s">
        <v>39</v>
      </c>
      <c r="C33" s="16">
        <v>321</v>
      </c>
      <c r="D33" s="16">
        <v>1069</v>
      </c>
      <c r="E33" s="21">
        <f>C33/D33</f>
        <v>0.30028063610851263</v>
      </c>
    </row>
    <row r="34" spans="1:5" ht="16.5" customHeight="1">
      <c r="A34" s="68">
        <v>3</v>
      </c>
      <c r="B34" s="3" t="s">
        <v>41</v>
      </c>
      <c r="C34" s="16">
        <v>189</v>
      </c>
      <c r="D34" s="16">
        <v>770</v>
      </c>
      <c r="E34" s="21">
        <f>C34/D34</f>
        <v>0.24545454545454545</v>
      </c>
    </row>
    <row r="35" spans="1:5" ht="16.5" customHeight="1">
      <c r="A35" s="68">
        <v>4</v>
      </c>
      <c r="B35" s="3" t="s">
        <v>38</v>
      </c>
      <c r="C35" s="16">
        <v>165</v>
      </c>
      <c r="D35" s="16">
        <v>818</v>
      </c>
      <c r="E35" s="21">
        <f>C35/D35</f>
        <v>0.2017114914425428</v>
      </c>
    </row>
    <row r="36" spans="2:5" ht="15.75">
      <c r="B36" s="22" t="s">
        <v>62</v>
      </c>
      <c r="C36" s="27">
        <f>SUM(C32:C35)</f>
        <v>899</v>
      </c>
      <c r="D36" s="27">
        <f>SUM(D32:D35)</f>
        <v>3304</v>
      </c>
      <c r="E36" s="33"/>
    </row>
    <row r="38" ht="36.75" customHeight="1">
      <c r="C38" s="8"/>
    </row>
    <row r="39" ht="19.5" customHeight="1">
      <c r="B39" s="2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38"/>
  <sheetViews>
    <sheetView zoomScale="80" zoomScaleNormal="80" workbookViewId="0" topLeftCell="A1">
      <selection activeCell="C38" sqref="C38"/>
    </sheetView>
  </sheetViews>
  <sheetFormatPr defaultColWidth="9.00390625" defaultRowHeight="12.75"/>
  <cols>
    <col min="1" max="1" width="6.875" style="0" customWidth="1"/>
    <col min="2" max="2" width="68.875" style="0" customWidth="1"/>
    <col min="3" max="3" width="20.625" style="0" customWidth="1"/>
    <col min="4" max="4" width="19.25390625" style="0" customWidth="1"/>
    <col min="5" max="5" width="20.375" style="0" customWidth="1"/>
    <col min="6" max="6" width="18.25390625" style="0" customWidth="1"/>
    <col min="7" max="7" width="22.125" style="0" customWidth="1"/>
    <col min="8" max="8" width="18.25390625" style="0" customWidth="1"/>
    <col min="9" max="9" width="18.625" style="0" customWidth="1"/>
  </cols>
  <sheetData>
    <row r="1" spans="2:5" ht="40.5">
      <c r="B1" s="102" t="s">
        <v>99</v>
      </c>
      <c r="C1" s="10"/>
      <c r="D1" s="10"/>
      <c r="E1" s="10"/>
    </row>
    <row r="2" spans="1:9" ht="135" customHeight="1">
      <c r="A2" s="68" t="s">
        <v>121</v>
      </c>
      <c r="B2" s="89" t="s">
        <v>0</v>
      </c>
      <c r="C2" s="89" t="s">
        <v>100</v>
      </c>
      <c r="D2" s="89" t="s">
        <v>130</v>
      </c>
      <c r="E2" s="89" t="s">
        <v>101</v>
      </c>
      <c r="F2" s="89" t="s">
        <v>131</v>
      </c>
      <c r="G2" s="89" t="s">
        <v>132</v>
      </c>
      <c r="H2" s="89" t="s">
        <v>133</v>
      </c>
      <c r="I2" s="89" t="s">
        <v>102</v>
      </c>
    </row>
    <row r="3" spans="1:9" ht="16.5" customHeight="1">
      <c r="A3" s="68">
        <v>1</v>
      </c>
      <c r="B3" s="3" t="s">
        <v>29</v>
      </c>
      <c r="C3" s="16">
        <v>18</v>
      </c>
      <c r="D3" s="16">
        <v>184</v>
      </c>
      <c r="E3" s="16">
        <v>22</v>
      </c>
      <c r="F3" s="27">
        <v>257</v>
      </c>
      <c r="G3" s="27">
        <v>45</v>
      </c>
      <c r="H3" s="27">
        <v>406</v>
      </c>
      <c r="I3" s="27">
        <f aca="true" t="shared" si="0" ref="I3:I28">C3/D3+E3/F3+G3/H3</f>
        <v>0.29426663822063404</v>
      </c>
    </row>
    <row r="4" spans="1:9" ht="16.5" customHeight="1">
      <c r="A4" s="68">
        <v>2</v>
      </c>
      <c r="B4" s="3" t="s">
        <v>31</v>
      </c>
      <c r="C4" s="16">
        <v>16</v>
      </c>
      <c r="D4" s="16">
        <v>184</v>
      </c>
      <c r="E4" s="16">
        <v>15</v>
      </c>
      <c r="F4" s="27">
        <v>257</v>
      </c>
      <c r="G4" s="27">
        <v>39</v>
      </c>
      <c r="H4" s="27">
        <v>406</v>
      </c>
      <c r="I4" s="27">
        <f t="shared" si="0"/>
        <v>0.24138139379448686</v>
      </c>
    </row>
    <row r="5" spans="1:9" ht="16.5" customHeight="1">
      <c r="A5" s="68">
        <v>3</v>
      </c>
      <c r="B5" s="3" t="s">
        <v>16</v>
      </c>
      <c r="C5" s="48">
        <v>19</v>
      </c>
      <c r="D5" s="16">
        <v>184</v>
      </c>
      <c r="E5" s="48">
        <v>17</v>
      </c>
      <c r="F5" s="27">
        <v>257</v>
      </c>
      <c r="G5" s="27">
        <v>26</v>
      </c>
      <c r="H5" s="27">
        <v>406</v>
      </c>
      <c r="I5" s="27">
        <f t="shared" si="0"/>
        <v>0.23344813835439146</v>
      </c>
    </row>
    <row r="6" spans="1:9" ht="16.5" customHeight="1">
      <c r="A6" s="68">
        <v>4</v>
      </c>
      <c r="B6" s="3" t="s">
        <v>23</v>
      </c>
      <c r="C6" s="16">
        <v>15</v>
      </c>
      <c r="D6" s="16">
        <v>184</v>
      </c>
      <c r="E6" s="16">
        <v>17</v>
      </c>
      <c r="F6" s="27">
        <v>257</v>
      </c>
      <c r="G6" s="27">
        <v>26</v>
      </c>
      <c r="H6" s="27">
        <v>406</v>
      </c>
      <c r="I6" s="27">
        <f t="shared" si="0"/>
        <v>0.21170900791960887</v>
      </c>
    </row>
    <row r="7" spans="1:9" ht="16.5" customHeight="1">
      <c r="A7" s="68">
        <v>5</v>
      </c>
      <c r="B7" s="3" t="s">
        <v>15</v>
      </c>
      <c r="C7" s="47">
        <v>11</v>
      </c>
      <c r="D7" s="16">
        <v>184</v>
      </c>
      <c r="E7" s="49">
        <v>16</v>
      </c>
      <c r="F7" s="27">
        <v>257</v>
      </c>
      <c r="G7" s="27">
        <v>20</v>
      </c>
      <c r="H7" s="27">
        <v>406</v>
      </c>
      <c r="I7" s="27">
        <f t="shared" si="0"/>
        <v>0.17130050177801595</v>
      </c>
    </row>
    <row r="8" spans="1:9" ht="16.5" customHeight="1">
      <c r="A8" s="68">
        <v>6</v>
      </c>
      <c r="B8" s="3" t="s">
        <v>14</v>
      </c>
      <c r="C8" s="16">
        <v>9</v>
      </c>
      <c r="D8" s="16">
        <v>184</v>
      </c>
      <c r="E8" s="16">
        <v>16</v>
      </c>
      <c r="F8" s="27">
        <v>257</v>
      </c>
      <c r="G8" s="27">
        <v>24</v>
      </c>
      <c r="H8" s="27">
        <v>406</v>
      </c>
      <c r="I8" s="27">
        <f t="shared" si="0"/>
        <v>0.1702831533093931</v>
      </c>
    </row>
    <row r="9" spans="1:9" ht="16.5" customHeight="1">
      <c r="A9" s="68">
        <v>7</v>
      </c>
      <c r="B9" s="3" t="s">
        <v>36</v>
      </c>
      <c r="C9" s="16">
        <v>2</v>
      </c>
      <c r="D9" s="16">
        <v>184</v>
      </c>
      <c r="E9" s="16">
        <v>30</v>
      </c>
      <c r="F9" s="27">
        <v>257</v>
      </c>
      <c r="G9" s="27">
        <v>17</v>
      </c>
      <c r="H9" s="27">
        <v>406</v>
      </c>
      <c r="I9" s="27">
        <f t="shared" si="0"/>
        <v>0.16947300390938494</v>
      </c>
    </row>
    <row r="10" spans="1:9" ht="16.5" customHeight="1">
      <c r="A10" s="68">
        <v>8</v>
      </c>
      <c r="B10" s="3" t="s">
        <v>17</v>
      </c>
      <c r="C10" s="16">
        <v>10</v>
      </c>
      <c r="D10" s="16">
        <v>184</v>
      </c>
      <c r="E10" s="16">
        <v>16</v>
      </c>
      <c r="F10" s="27">
        <v>257</v>
      </c>
      <c r="G10" s="27">
        <v>20</v>
      </c>
      <c r="H10" s="27">
        <v>406</v>
      </c>
      <c r="I10" s="27">
        <f t="shared" si="0"/>
        <v>0.16586571916932027</v>
      </c>
    </row>
    <row r="11" spans="1:9" ht="16.5" customHeight="1">
      <c r="A11" s="68">
        <v>9</v>
      </c>
      <c r="B11" s="3" t="s">
        <v>11</v>
      </c>
      <c r="C11" s="16">
        <v>10</v>
      </c>
      <c r="D11" s="16">
        <v>184</v>
      </c>
      <c r="E11" s="16">
        <v>10</v>
      </c>
      <c r="F11" s="27">
        <v>257</v>
      </c>
      <c r="G11" s="27">
        <v>16</v>
      </c>
      <c r="H11" s="27">
        <v>406</v>
      </c>
      <c r="I11" s="27">
        <f t="shared" si="0"/>
        <v>0.1326671989186063</v>
      </c>
    </row>
    <row r="12" spans="1:9" ht="16.5" customHeight="1">
      <c r="A12" s="68">
        <v>10</v>
      </c>
      <c r="B12" s="3" t="s">
        <v>6</v>
      </c>
      <c r="C12" s="16">
        <v>9</v>
      </c>
      <c r="D12" s="16">
        <v>184</v>
      </c>
      <c r="E12" s="16">
        <v>8</v>
      </c>
      <c r="F12" s="27">
        <v>257</v>
      </c>
      <c r="G12" s="27">
        <v>20</v>
      </c>
      <c r="H12" s="27">
        <v>406</v>
      </c>
      <c r="I12" s="27">
        <f t="shared" si="0"/>
        <v>0.12930253189136393</v>
      </c>
    </row>
    <row r="13" spans="1:9" ht="16.5" customHeight="1">
      <c r="A13" s="68">
        <v>11</v>
      </c>
      <c r="B13" s="3" t="s">
        <v>18</v>
      </c>
      <c r="C13" s="48">
        <v>8</v>
      </c>
      <c r="D13" s="16">
        <v>184</v>
      </c>
      <c r="E13" s="48">
        <v>7</v>
      </c>
      <c r="F13" s="27">
        <v>257</v>
      </c>
      <c r="G13" s="27">
        <v>22</v>
      </c>
      <c r="H13" s="27">
        <v>406</v>
      </c>
      <c r="I13" s="27">
        <f t="shared" si="0"/>
        <v>0.12490280707339493</v>
      </c>
    </row>
    <row r="14" spans="1:9" ht="16.5" customHeight="1">
      <c r="A14" s="68">
        <v>12</v>
      </c>
      <c r="B14" s="3" t="s">
        <v>28</v>
      </c>
      <c r="C14" s="16">
        <v>8</v>
      </c>
      <c r="D14" s="16">
        <v>184</v>
      </c>
      <c r="E14" s="16">
        <v>13</v>
      </c>
      <c r="F14" s="27">
        <v>257</v>
      </c>
      <c r="G14" s="27">
        <v>12</v>
      </c>
      <c r="H14" s="27">
        <v>406</v>
      </c>
      <c r="I14" s="27">
        <f t="shared" si="0"/>
        <v>0.12361856870341928</v>
      </c>
    </row>
    <row r="15" spans="1:12" ht="16.5" customHeight="1">
      <c r="A15" s="68">
        <v>13</v>
      </c>
      <c r="B15" s="3" t="s">
        <v>33</v>
      </c>
      <c r="C15" s="47">
        <v>9</v>
      </c>
      <c r="D15" s="16">
        <v>184</v>
      </c>
      <c r="E15" s="49">
        <v>10</v>
      </c>
      <c r="F15" s="27">
        <v>257</v>
      </c>
      <c r="G15" s="27">
        <v>14</v>
      </c>
      <c r="H15" s="27">
        <v>406</v>
      </c>
      <c r="I15" s="27">
        <f t="shared" si="0"/>
        <v>0.1223063079355264</v>
      </c>
      <c r="L15" s="13"/>
    </row>
    <row r="16" spans="1:9" ht="16.5" customHeight="1">
      <c r="A16" s="68">
        <v>14</v>
      </c>
      <c r="B16" s="3" t="s">
        <v>22</v>
      </c>
      <c r="C16" s="16">
        <v>5</v>
      </c>
      <c r="D16" s="16">
        <v>184</v>
      </c>
      <c r="E16" s="16">
        <v>6</v>
      </c>
      <c r="F16" s="27">
        <v>257</v>
      </c>
      <c r="G16" s="27">
        <v>15</v>
      </c>
      <c r="H16" s="27">
        <v>406</v>
      </c>
      <c r="I16" s="27">
        <f t="shared" si="0"/>
        <v>0.08746602935330555</v>
      </c>
    </row>
    <row r="17" spans="1:9" ht="16.5" customHeight="1">
      <c r="A17" s="68">
        <v>15</v>
      </c>
      <c r="B17" s="3" t="s">
        <v>24</v>
      </c>
      <c r="C17" s="47">
        <v>5</v>
      </c>
      <c r="D17" s="16">
        <v>184</v>
      </c>
      <c r="E17" s="49">
        <v>7</v>
      </c>
      <c r="F17" s="27">
        <v>257</v>
      </c>
      <c r="G17" s="27">
        <v>12</v>
      </c>
      <c r="H17" s="27">
        <v>406</v>
      </c>
      <c r="I17" s="27">
        <f t="shared" si="0"/>
        <v>0.08396791737538678</v>
      </c>
    </row>
    <row r="18" spans="1:9" ht="16.5" customHeight="1">
      <c r="A18" s="68">
        <v>16</v>
      </c>
      <c r="B18" s="3" t="s">
        <v>9</v>
      </c>
      <c r="C18" s="16">
        <v>4</v>
      </c>
      <c r="D18" s="16">
        <v>184</v>
      </c>
      <c r="E18" s="16">
        <v>7</v>
      </c>
      <c r="F18" s="27">
        <v>257</v>
      </c>
      <c r="G18" s="27">
        <v>14</v>
      </c>
      <c r="H18" s="27">
        <v>406</v>
      </c>
      <c r="I18" s="27">
        <f t="shared" si="0"/>
        <v>0.08345924314107538</v>
      </c>
    </row>
    <row r="19" spans="1:9" ht="16.5" customHeight="1">
      <c r="A19" s="68">
        <v>17</v>
      </c>
      <c r="B19" s="3" t="s">
        <v>34</v>
      </c>
      <c r="C19" s="48">
        <v>5</v>
      </c>
      <c r="D19" s="16">
        <v>184</v>
      </c>
      <c r="E19" s="48">
        <v>7</v>
      </c>
      <c r="F19" s="27">
        <v>257</v>
      </c>
      <c r="G19" s="27">
        <v>11</v>
      </c>
      <c r="H19" s="27">
        <v>406</v>
      </c>
      <c r="I19" s="27">
        <f t="shared" si="0"/>
        <v>0.08150486318819467</v>
      </c>
    </row>
    <row r="20" spans="1:9" ht="16.5" customHeight="1">
      <c r="A20" s="68">
        <v>18</v>
      </c>
      <c r="B20" s="3" t="s">
        <v>30</v>
      </c>
      <c r="C20" s="16">
        <v>5</v>
      </c>
      <c r="D20" s="16">
        <v>184</v>
      </c>
      <c r="E20" s="16">
        <v>6</v>
      </c>
      <c r="F20" s="27">
        <v>257</v>
      </c>
      <c r="G20" s="27">
        <v>8</v>
      </c>
      <c r="H20" s="27">
        <v>406</v>
      </c>
      <c r="I20" s="27">
        <f t="shared" si="0"/>
        <v>0.07022465004296073</v>
      </c>
    </row>
    <row r="21" spans="1:9" ht="16.5" customHeight="1">
      <c r="A21" s="68">
        <v>19</v>
      </c>
      <c r="B21" s="3" t="s">
        <v>10</v>
      </c>
      <c r="C21" s="16">
        <v>4</v>
      </c>
      <c r="D21" s="16">
        <v>184</v>
      </c>
      <c r="E21" s="16">
        <v>5</v>
      </c>
      <c r="F21" s="27">
        <v>257</v>
      </c>
      <c r="G21" s="45">
        <v>10</v>
      </c>
      <c r="H21" s="27">
        <v>406</v>
      </c>
      <c r="I21" s="27">
        <f t="shared" si="0"/>
        <v>0.06582492522499173</v>
      </c>
    </row>
    <row r="22" spans="1:9" ht="16.5" customHeight="1">
      <c r="A22" s="68">
        <v>20</v>
      </c>
      <c r="B22" s="3" t="s">
        <v>13</v>
      </c>
      <c r="C22" s="16">
        <v>2</v>
      </c>
      <c r="D22" s="16">
        <v>184</v>
      </c>
      <c r="E22" s="16">
        <v>10</v>
      </c>
      <c r="F22" s="27">
        <v>257</v>
      </c>
      <c r="G22" s="27">
        <v>4</v>
      </c>
      <c r="H22" s="27">
        <v>406</v>
      </c>
      <c r="I22" s="27">
        <f t="shared" si="0"/>
        <v>0.059632287802735655</v>
      </c>
    </row>
    <row r="23" spans="1:9" ht="16.5" customHeight="1">
      <c r="A23" s="68">
        <v>21</v>
      </c>
      <c r="B23" s="3" t="s">
        <v>12</v>
      </c>
      <c r="C23" s="16">
        <v>3</v>
      </c>
      <c r="D23" s="16">
        <v>184</v>
      </c>
      <c r="E23" s="16">
        <v>6</v>
      </c>
      <c r="F23" s="27">
        <v>257</v>
      </c>
      <c r="G23" s="27">
        <v>6</v>
      </c>
      <c r="H23" s="27">
        <v>406</v>
      </c>
      <c r="I23" s="27">
        <f t="shared" si="0"/>
        <v>0.05442897645118519</v>
      </c>
    </row>
    <row r="24" spans="1:9" ht="16.5" customHeight="1">
      <c r="A24" s="68">
        <v>22</v>
      </c>
      <c r="B24" s="3" t="s">
        <v>25</v>
      </c>
      <c r="C24" s="16">
        <v>4</v>
      </c>
      <c r="D24" s="16">
        <v>184</v>
      </c>
      <c r="E24" s="16">
        <v>0</v>
      </c>
      <c r="F24" s="27">
        <v>257</v>
      </c>
      <c r="G24" s="27">
        <v>13</v>
      </c>
      <c r="H24" s="27">
        <v>406</v>
      </c>
      <c r="I24" s="27">
        <f t="shared" si="0"/>
        <v>0.05375883486828015</v>
      </c>
    </row>
    <row r="25" spans="1:9" ht="16.5" customHeight="1">
      <c r="A25" s="68">
        <v>23</v>
      </c>
      <c r="B25" s="3" t="s">
        <v>7</v>
      </c>
      <c r="C25" s="16">
        <v>2</v>
      </c>
      <c r="D25" s="16">
        <v>184</v>
      </c>
      <c r="E25" s="16">
        <v>5</v>
      </c>
      <c r="F25" s="27">
        <v>257</v>
      </c>
      <c r="G25" s="27">
        <v>3</v>
      </c>
      <c r="H25" s="27">
        <v>406</v>
      </c>
      <c r="I25" s="27">
        <f t="shared" si="0"/>
        <v>0.037713980697255595</v>
      </c>
    </row>
    <row r="26" spans="1:9" ht="16.5" customHeight="1">
      <c r="A26" s="68">
        <v>24</v>
      </c>
      <c r="B26" s="3" t="s">
        <v>5</v>
      </c>
      <c r="C26" s="47">
        <v>1</v>
      </c>
      <c r="D26" s="16">
        <v>184</v>
      </c>
      <c r="E26" s="49">
        <v>0</v>
      </c>
      <c r="F26" s="27">
        <v>257</v>
      </c>
      <c r="G26" s="27">
        <v>4</v>
      </c>
      <c r="H26" s="27">
        <v>406</v>
      </c>
      <c r="I26" s="27">
        <f t="shared" si="0"/>
        <v>0.015286999357464125</v>
      </c>
    </row>
    <row r="27" spans="1:9" ht="16.5" customHeight="1">
      <c r="A27" s="68">
        <v>25</v>
      </c>
      <c r="B27" s="3" t="s">
        <v>4</v>
      </c>
      <c r="C27" s="16">
        <v>0</v>
      </c>
      <c r="D27" s="16">
        <v>184</v>
      </c>
      <c r="E27" s="16">
        <v>1</v>
      </c>
      <c r="F27" s="27">
        <v>257</v>
      </c>
      <c r="G27" s="27">
        <v>2</v>
      </c>
      <c r="H27" s="27">
        <v>406</v>
      </c>
      <c r="I27" s="27">
        <f t="shared" si="0"/>
        <v>0.008817158958041825</v>
      </c>
    </row>
    <row r="28" spans="1:9" ht="15.75">
      <c r="A28" s="68">
        <v>26</v>
      </c>
      <c r="B28" s="3" t="s">
        <v>32</v>
      </c>
      <c r="C28" s="16">
        <v>0</v>
      </c>
      <c r="D28" s="16">
        <v>184</v>
      </c>
      <c r="E28" s="16">
        <v>0</v>
      </c>
      <c r="F28" s="27">
        <v>257</v>
      </c>
      <c r="G28" s="27">
        <v>3</v>
      </c>
      <c r="H28" s="27">
        <v>406</v>
      </c>
      <c r="I28" s="27">
        <f t="shared" si="0"/>
        <v>0.007389162561576354</v>
      </c>
    </row>
    <row r="29" spans="2:9" ht="15.75">
      <c r="B29" s="22" t="s">
        <v>62</v>
      </c>
      <c r="C29" s="21">
        <f>SUM(C3:C28)</f>
        <v>184</v>
      </c>
      <c r="D29" s="21"/>
      <c r="E29" s="21">
        <f>SUM(E3:E28)</f>
        <v>257</v>
      </c>
      <c r="F29" s="19"/>
      <c r="G29" s="19">
        <v>406</v>
      </c>
      <c r="H29" s="19"/>
      <c r="I29" s="40"/>
    </row>
    <row r="30" spans="2:5" ht="40.5">
      <c r="B30" s="102" t="s">
        <v>98</v>
      </c>
      <c r="C30" s="5"/>
      <c r="D30" s="5"/>
      <c r="E30" s="5"/>
    </row>
    <row r="31" spans="1:9" ht="147.75" customHeight="1">
      <c r="A31" s="24"/>
      <c r="B31" s="89" t="s">
        <v>46</v>
      </c>
      <c r="C31" s="89" t="s">
        <v>100</v>
      </c>
      <c r="D31" s="89" t="s">
        <v>130</v>
      </c>
      <c r="E31" s="89" t="s">
        <v>101</v>
      </c>
      <c r="F31" s="89" t="s">
        <v>131</v>
      </c>
      <c r="G31" s="89" t="s">
        <v>132</v>
      </c>
      <c r="H31" s="89" t="s">
        <v>133</v>
      </c>
      <c r="I31" s="89" t="s">
        <v>102</v>
      </c>
    </row>
    <row r="32" spans="1:9" ht="27.75" customHeight="1">
      <c r="A32" s="24">
        <v>1</v>
      </c>
      <c r="B32" s="3" t="s">
        <v>39</v>
      </c>
      <c r="C32" s="16">
        <v>72</v>
      </c>
      <c r="D32" s="16">
        <v>184</v>
      </c>
      <c r="E32" s="16">
        <v>92</v>
      </c>
      <c r="F32" s="27">
        <v>257</v>
      </c>
      <c r="G32" s="27">
        <v>142</v>
      </c>
      <c r="H32" s="27">
        <v>406</v>
      </c>
      <c r="I32" s="38">
        <f>C32/D32+E32/F32+G32/H32</f>
        <v>1.0990346961038657</v>
      </c>
    </row>
    <row r="33" spans="1:9" ht="27.75" customHeight="1">
      <c r="A33" s="24">
        <v>2</v>
      </c>
      <c r="B33" s="3" t="s">
        <v>41</v>
      </c>
      <c r="C33" s="16">
        <v>51</v>
      </c>
      <c r="D33" s="16">
        <v>184</v>
      </c>
      <c r="E33" s="16">
        <v>65</v>
      </c>
      <c r="F33" s="27">
        <v>257</v>
      </c>
      <c r="G33" s="27">
        <v>109</v>
      </c>
      <c r="H33" s="27">
        <v>406</v>
      </c>
      <c r="I33" s="38">
        <f>C33/D33+E33/F33+G33/H33</f>
        <v>0.7985651073851623</v>
      </c>
    </row>
    <row r="34" spans="1:9" ht="31.5">
      <c r="A34" s="24">
        <v>3</v>
      </c>
      <c r="B34" s="3" t="s">
        <v>40</v>
      </c>
      <c r="C34" s="16">
        <v>47</v>
      </c>
      <c r="D34" s="16">
        <v>184</v>
      </c>
      <c r="E34" s="16">
        <v>73</v>
      </c>
      <c r="F34" s="27">
        <v>257</v>
      </c>
      <c r="G34" s="27">
        <v>123</v>
      </c>
      <c r="H34" s="27">
        <v>406</v>
      </c>
      <c r="I34" s="38">
        <f>C34/D34+E34/F34+G34/H34</f>
        <v>0.8424371402403301</v>
      </c>
    </row>
    <row r="35" spans="1:9" ht="21.75" customHeight="1">
      <c r="A35" s="24">
        <v>4</v>
      </c>
      <c r="B35" s="3" t="s">
        <v>38</v>
      </c>
      <c r="C35" s="16">
        <v>11</v>
      </c>
      <c r="D35" s="16">
        <v>184</v>
      </c>
      <c r="E35" s="16">
        <v>27</v>
      </c>
      <c r="F35" s="27">
        <v>257</v>
      </c>
      <c r="G35" s="27">
        <v>32</v>
      </c>
      <c r="H35" s="27">
        <v>406</v>
      </c>
      <c r="I35" s="38">
        <f>C35/D35+E35/F35+G35/H35</f>
        <v>0.24365870844455484</v>
      </c>
    </row>
    <row r="36" spans="1:9" ht="15.75">
      <c r="A36" s="24"/>
      <c r="B36" s="22" t="s">
        <v>62</v>
      </c>
      <c r="C36" s="19">
        <f>SUM(C32:C35)</f>
        <v>181</v>
      </c>
      <c r="D36" s="19"/>
      <c r="E36" s="19">
        <f>SUM(E32:E35)</f>
        <v>257</v>
      </c>
      <c r="F36" s="19"/>
      <c r="G36" s="19">
        <f>SUM(G32:G35)</f>
        <v>406</v>
      </c>
      <c r="H36" s="19"/>
      <c r="I36" s="27"/>
    </row>
    <row r="38" spans="2:3" ht="15.75">
      <c r="B38" s="9"/>
      <c r="C38" s="8"/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7"/>
  <sheetViews>
    <sheetView workbookViewId="0" topLeftCell="A25">
      <selection activeCell="C32" sqref="C32"/>
    </sheetView>
  </sheetViews>
  <sheetFormatPr defaultColWidth="9.00390625" defaultRowHeight="12.75"/>
  <cols>
    <col min="1" max="1" width="6.75390625" style="0" customWidth="1"/>
    <col min="2" max="2" width="70.25390625" style="0" customWidth="1"/>
    <col min="3" max="3" width="19.625" style="0" customWidth="1"/>
    <col min="4" max="4" width="20.625" style="0" customWidth="1"/>
    <col min="5" max="5" width="17.625" style="0" customWidth="1"/>
  </cols>
  <sheetData>
    <row r="2" spans="2:5" ht="40.5">
      <c r="B2" s="102" t="s">
        <v>106</v>
      </c>
      <c r="C2" s="10"/>
      <c r="D2" s="10"/>
      <c r="E2" s="10"/>
    </row>
    <row r="3" spans="1:5" ht="131.25" customHeight="1">
      <c r="A3" s="68" t="s">
        <v>121</v>
      </c>
      <c r="B3" s="89" t="s">
        <v>0</v>
      </c>
      <c r="C3" s="89" t="s">
        <v>104</v>
      </c>
      <c r="D3" s="89" t="s">
        <v>105</v>
      </c>
      <c r="E3" s="89" t="s">
        <v>107</v>
      </c>
    </row>
    <row r="4" spans="1:5" ht="16.5" customHeight="1">
      <c r="A4" s="68">
        <v>1</v>
      </c>
      <c r="B4" s="3" t="s">
        <v>4</v>
      </c>
      <c r="C4" s="16">
        <v>77</v>
      </c>
      <c r="D4" s="16">
        <v>100</v>
      </c>
      <c r="E4" s="16">
        <f aca="true" t="shared" si="0" ref="E4:E29">C4/D4</f>
        <v>0.77</v>
      </c>
    </row>
    <row r="5" spans="1:5" ht="16.5" customHeight="1">
      <c r="A5" s="68">
        <v>2</v>
      </c>
      <c r="B5" s="3" t="s">
        <v>11</v>
      </c>
      <c r="C5" s="16">
        <v>100</v>
      </c>
      <c r="D5" s="16">
        <v>150</v>
      </c>
      <c r="E5" s="16">
        <f t="shared" si="0"/>
        <v>0.6666666666666666</v>
      </c>
    </row>
    <row r="6" spans="1:5" ht="16.5" customHeight="1">
      <c r="A6" s="68">
        <v>3</v>
      </c>
      <c r="B6" s="3" t="s">
        <v>17</v>
      </c>
      <c r="C6" s="16">
        <v>113</v>
      </c>
      <c r="D6" s="16">
        <v>175</v>
      </c>
      <c r="E6" s="16">
        <f t="shared" si="0"/>
        <v>0.6457142857142857</v>
      </c>
    </row>
    <row r="7" spans="1:5" ht="16.5" customHeight="1">
      <c r="A7" s="68">
        <v>4</v>
      </c>
      <c r="B7" s="3" t="s">
        <v>12</v>
      </c>
      <c r="C7" s="16">
        <v>88</v>
      </c>
      <c r="D7" s="16">
        <v>140</v>
      </c>
      <c r="E7" s="16">
        <f t="shared" si="0"/>
        <v>0.6285714285714286</v>
      </c>
    </row>
    <row r="8" spans="1:5" ht="16.5" customHeight="1">
      <c r="A8" s="68">
        <v>5</v>
      </c>
      <c r="B8" s="3" t="s">
        <v>16</v>
      </c>
      <c r="C8" s="36">
        <v>139</v>
      </c>
      <c r="D8" s="32">
        <v>250</v>
      </c>
      <c r="E8" s="16">
        <f t="shared" si="0"/>
        <v>0.556</v>
      </c>
    </row>
    <row r="9" spans="1:5" ht="16.5" customHeight="1">
      <c r="A9" s="68">
        <v>6</v>
      </c>
      <c r="B9" s="3" t="s">
        <v>10</v>
      </c>
      <c r="C9" s="16">
        <v>142</v>
      </c>
      <c r="D9" s="16">
        <v>260</v>
      </c>
      <c r="E9" s="16">
        <f t="shared" si="0"/>
        <v>0.5461538461538461</v>
      </c>
    </row>
    <row r="10" spans="1:5" ht="16.5" customHeight="1">
      <c r="A10" s="68">
        <v>7</v>
      </c>
      <c r="B10" s="3" t="s">
        <v>33</v>
      </c>
      <c r="C10" s="16">
        <v>51</v>
      </c>
      <c r="D10" s="16">
        <v>100</v>
      </c>
      <c r="E10" s="16">
        <f t="shared" si="0"/>
        <v>0.51</v>
      </c>
    </row>
    <row r="11" spans="1:5" ht="16.5" customHeight="1">
      <c r="A11" s="68">
        <v>8</v>
      </c>
      <c r="B11" s="3" t="s">
        <v>36</v>
      </c>
      <c r="C11" s="16">
        <v>62</v>
      </c>
      <c r="D11" s="16">
        <v>125</v>
      </c>
      <c r="E11" s="16">
        <f t="shared" si="0"/>
        <v>0.496</v>
      </c>
    </row>
    <row r="12" spans="1:5" ht="16.5" customHeight="1">
      <c r="A12" s="68">
        <v>9</v>
      </c>
      <c r="B12" s="3" t="s">
        <v>5</v>
      </c>
      <c r="C12" s="16">
        <v>37</v>
      </c>
      <c r="D12" s="16">
        <v>80</v>
      </c>
      <c r="E12" s="16">
        <f t="shared" si="0"/>
        <v>0.4625</v>
      </c>
    </row>
    <row r="13" spans="1:5" ht="16.5" customHeight="1">
      <c r="A13" s="68">
        <v>10</v>
      </c>
      <c r="B13" s="3" t="s">
        <v>31</v>
      </c>
      <c r="C13" s="16">
        <v>147</v>
      </c>
      <c r="D13" s="16">
        <v>350</v>
      </c>
      <c r="E13" s="16">
        <f t="shared" si="0"/>
        <v>0.42</v>
      </c>
    </row>
    <row r="14" spans="1:5" ht="16.5" customHeight="1">
      <c r="A14" s="68">
        <v>11</v>
      </c>
      <c r="B14" s="3" t="s">
        <v>15</v>
      </c>
      <c r="C14" s="16">
        <v>72</v>
      </c>
      <c r="D14" s="16">
        <v>180</v>
      </c>
      <c r="E14" s="16">
        <f t="shared" si="0"/>
        <v>0.4</v>
      </c>
    </row>
    <row r="15" spans="1:5" ht="16.5" customHeight="1">
      <c r="A15" s="68">
        <v>12</v>
      </c>
      <c r="B15" s="3" t="s">
        <v>34</v>
      </c>
      <c r="C15" s="48">
        <v>42</v>
      </c>
      <c r="D15" s="48">
        <v>107</v>
      </c>
      <c r="E15" s="16">
        <f t="shared" si="0"/>
        <v>0.3925233644859813</v>
      </c>
    </row>
    <row r="16" spans="1:5" ht="16.5" customHeight="1">
      <c r="A16" s="68">
        <v>13</v>
      </c>
      <c r="B16" s="3" t="s">
        <v>9</v>
      </c>
      <c r="C16" s="47">
        <v>41</v>
      </c>
      <c r="D16" s="49">
        <v>106</v>
      </c>
      <c r="E16" s="16">
        <f t="shared" si="0"/>
        <v>0.3867924528301887</v>
      </c>
    </row>
    <row r="17" spans="1:5" ht="16.5" customHeight="1">
      <c r="A17" s="68">
        <v>14</v>
      </c>
      <c r="B17" s="3" t="s">
        <v>22</v>
      </c>
      <c r="C17" s="16">
        <v>69</v>
      </c>
      <c r="D17" s="16">
        <v>180</v>
      </c>
      <c r="E17" s="16">
        <f t="shared" si="0"/>
        <v>0.38333333333333336</v>
      </c>
    </row>
    <row r="18" spans="1:5" ht="16.5" customHeight="1">
      <c r="A18" s="68">
        <v>15</v>
      </c>
      <c r="B18" s="3" t="s">
        <v>24</v>
      </c>
      <c r="C18" s="47">
        <v>41</v>
      </c>
      <c r="D18" s="49">
        <v>107</v>
      </c>
      <c r="E18" s="16">
        <f t="shared" si="0"/>
        <v>0.38317757009345793</v>
      </c>
    </row>
    <row r="19" spans="1:5" ht="16.5" customHeight="1">
      <c r="A19" s="68">
        <v>16</v>
      </c>
      <c r="B19" s="3" t="s">
        <v>23</v>
      </c>
      <c r="C19" s="16">
        <v>113</v>
      </c>
      <c r="D19" s="16">
        <v>300</v>
      </c>
      <c r="E19" s="16">
        <f t="shared" si="0"/>
        <v>0.37666666666666665</v>
      </c>
    </row>
    <row r="20" spans="1:5" ht="16.5" customHeight="1">
      <c r="A20" s="68">
        <v>17</v>
      </c>
      <c r="B20" s="3" t="s">
        <v>29</v>
      </c>
      <c r="C20" s="16">
        <v>173</v>
      </c>
      <c r="D20" s="16">
        <v>475</v>
      </c>
      <c r="E20" s="16">
        <f t="shared" si="0"/>
        <v>0.3642105263157895</v>
      </c>
    </row>
    <row r="21" spans="1:5" ht="16.5" customHeight="1">
      <c r="A21" s="68">
        <v>18</v>
      </c>
      <c r="B21" s="3" t="s">
        <v>7</v>
      </c>
      <c r="C21" s="16">
        <v>54</v>
      </c>
      <c r="D21" s="16">
        <v>150</v>
      </c>
      <c r="E21" s="16">
        <f t="shared" si="0"/>
        <v>0.36</v>
      </c>
    </row>
    <row r="22" spans="1:5" ht="16.5" customHeight="1">
      <c r="A22" s="68">
        <v>19</v>
      </c>
      <c r="B22" s="3" t="s">
        <v>14</v>
      </c>
      <c r="C22" s="16">
        <v>88</v>
      </c>
      <c r="D22" s="16">
        <v>250</v>
      </c>
      <c r="E22" s="16">
        <f t="shared" si="0"/>
        <v>0.352</v>
      </c>
    </row>
    <row r="23" spans="1:5" ht="16.5" customHeight="1">
      <c r="A23" s="68">
        <v>20</v>
      </c>
      <c r="B23" s="3" t="s">
        <v>25</v>
      </c>
      <c r="C23" s="16">
        <v>42</v>
      </c>
      <c r="D23" s="16">
        <v>120</v>
      </c>
      <c r="E23" s="16">
        <f t="shared" si="0"/>
        <v>0.35</v>
      </c>
    </row>
    <row r="24" spans="1:5" ht="16.5" customHeight="1">
      <c r="A24" s="68">
        <v>21</v>
      </c>
      <c r="B24" s="3" t="s">
        <v>13</v>
      </c>
      <c r="C24" s="16">
        <v>69</v>
      </c>
      <c r="D24" s="16">
        <v>220</v>
      </c>
      <c r="E24" s="16">
        <f t="shared" si="0"/>
        <v>0.31363636363636366</v>
      </c>
    </row>
    <row r="25" spans="1:5" ht="16.5" customHeight="1">
      <c r="A25" s="68">
        <v>22</v>
      </c>
      <c r="B25" s="3" t="s">
        <v>32</v>
      </c>
      <c r="C25" s="16">
        <v>25</v>
      </c>
      <c r="D25" s="16">
        <v>80</v>
      </c>
      <c r="E25" s="16">
        <f t="shared" si="0"/>
        <v>0.3125</v>
      </c>
    </row>
    <row r="26" spans="1:5" ht="16.5" customHeight="1">
      <c r="A26" s="68">
        <v>23</v>
      </c>
      <c r="B26" s="3" t="s">
        <v>28</v>
      </c>
      <c r="C26" s="16">
        <v>49</v>
      </c>
      <c r="D26" s="16">
        <v>160</v>
      </c>
      <c r="E26" s="16">
        <f t="shared" si="0"/>
        <v>0.30625</v>
      </c>
    </row>
    <row r="27" spans="1:5" ht="16.5" customHeight="1">
      <c r="A27" s="68">
        <v>24</v>
      </c>
      <c r="B27" s="3" t="s">
        <v>6</v>
      </c>
      <c r="C27" s="47">
        <v>52</v>
      </c>
      <c r="D27" s="49">
        <v>225</v>
      </c>
      <c r="E27" s="16">
        <f t="shared" si="0"/>
        <v>0.2311111111111111</v>
      </c>
    </row>
    <row r="28" spans="1:5" ht="16.5" customHeight="1">
      <c r="A28" s="68">
        <v>25</v>
      </c>
      <c r="B28" s="3" t="s">
        <v>18</v>
      </c>
      <c r="C28" s="48">
        <v>52</v>
      </c>
      <c r="D28" s="48">
        <v>225</v>
      </c>
      <c r="E28" s="16">
        <f t="shared" si="0"/>
        <v>0.2311111111111111</v>
      </c>
    </row>
    <row r="29" spans="1:5" ht="16.5" customHeight="1">
      <c r="A29" s="68">
        <v>26</v>
      </c>
      <c r="B29" s="3" t="s">
        <v>30</v>
      </c>
      <c r="C29" s="16">
        <v>16</v>
      </c>
      <c r="D29" s="16">
        <v>100</v>
      </c>
      <c r="E29" s="16">
        <f t="shared" si="0"/>
        <v>0.16</v>
      </c>
    </row>
    <row r="30" spans="2:5" ht="15.75">
      <c r="B30" s="22" t="s">
        <v>62</v>
      </c>
      <c r="C30" s="21">
        <f>SUM(C4:C29)</f>
        <v>1954</v>
      </c>
      <c r="D30" s="21">
        <f>SUM(D4:D29)</f>
        <v>4715</v>
      </c>
      <c r="E30" s="21"/>
    </row>
    <row r="31" spans="2:5" ht="40.5">
      <c r="B31" s="102" t="s">
        <v>103</v>
      </c>
      <c r="C31" s="5"/>
      <c r="D31" s="5"/>
      <c r="E31" s="5"/>
    </row>
    <row r="32" spans="1:5" ht="128.25" customHeight="1">
      <c r="A32" s="24"/>
      <c r="B32" s="89" t="s">
        <v>46</v>
      </c>
      <c r="C32" s="89" t="s">
        <v>104</v>
      </c>
      <c r="D32" s="89" t="s">
        <v>105</v>
      </c>
      <c r="E32" s="89" t="s">
        <v>107</v>
      </c>
    </row>
    <row r="33" spans="1:11" ht="15.75">
      <c r="A33" s="68">
        <v>1</v>
      </c>
      <c r="B33" s="3" t="s">
        <v>38</v>
      </c>
      <c r="C33" s="27">
        <v>492</v>
      </c>
      <c r="D33" s="27">
        <v>1030</v>
      </c>
      <c r="E33" s="21">
        <f>C33/D33</f>
        <v>0.47766990291262135</v>
      </c>
      <c r="J33" s="37"/>
      <c r="K33" s="37"/>
    </row>
    <row r="34" spans="1:5" ht="18.75" customHeight="1">
      <c r="A34" s="68">
        <v>2</v>
      </c>
      <c r="B34" s="3" t="s">
        <v>39</v>
      </c>
      <c r="C34" s="16">
        <v>637</v>
      </c>
      <c r="D34" s="16">
        <v>1355</v>
      </c>
      <c r="E34" s="21">
        <f>C34/D34</f>
        <v>0.4701107011070111</v>
      </c>
    </row>
    <row r="35" spans="1:5" ht="15.75">
      <c r="A35" s="68">
        <v>3</v>
      </c>
      <c r="B35" s="3" t="s">
        <v>41</v>
      </c>
      <c r="C35" s="16">
        <v>425</v>
      </c>
      <c r="D35" s="16">
        <v>1125</v>
      </c>
      <c r="E35" s="21">
        <f>C35/D35</f>
        <v>0.37777777777777777</v>
      </c>
    </row>
    <row r="36" spans="1:5" ht="15.75">
      <c r="A36" s="68">
        <v>4</v>
      </c>
      <c r="B36" s="3" t="s">
        <v>40</v>
      </c>
      <c r="C36" s="16">
        <v>404</v>
      </c>
      <c r="D36" s="16">
        <v>1205</v>
      </c>
      <c r="E36" s="21">
        <f>C36/D36</f>
        <v>0.33526970954356844</v>
      </c>
    </row>
    <row r="37" spans="1:5" ht="15.75">
      <c r="A37" s="68"/>
      <c r="B37" s="22" t="s">
        <v>62</v>
      </c>
      <c r="C37" s="19">
        <f>SUM(C33:C36)</f>
        <v>1958</v>
      </c>
      <c r="D37" s="19">
        <f>SUM(D33:D36)</f>
        <v>4715</v>
      </c>
      <c r="E37" s="106"/>
    </row>
  </sheetData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F39"/>
  <sheetViews>
    <sheetView workbookViewId="0" topLeftCell="A1">
      <selection activeCell="E9" sqref="E9"/>
    </sheetView>
  </sheetViews>
  <sheetFormatPr defaultColWidth="9.00390625" defaultRowHeight="12.75"/>
  <cols>
    <col min="1" max="1" width="5.00390625" style="0" customWidth="1"/>
    <col min="2" max="2" width="69.125" style="0" customWidth="1"/>
    <col min="3" max="3" width="22.625" style="0" customWidth="1"/>
    <col min="4" max="4" width="17.625" style="0" customWidth="1"/>
    <col min="5" max="5" width="22.375" style="0" customWidth="1"/>
    <col min="6" max="6" width="17.00390625" style="0" customWidth="1"/>
  </cols>
  <sheetData>
    <row r="2" spans="2:5" ht="36.75" customHeight="1">
      <c r="B2" s="102" t="s">
        <v>106</v>
      </c>
      <c r="C2" s="10"/>
      <c r="D2" s="10"/>
      <c r="E2" s="10"/>
    </row>
    <row r="3" spans="1:6" ht="136.5" customHeight="1">
      <c r="A3" s="68" t="s">
        <v>121</v>
      </c>
      <c r="B3" s="89" t="s">
        <v>0</v>
      </c>
      <c r="C3" s="89" t="s">
        <v>108</v>
      </c>
      <c r="D3" s="89" t="s">
        <v>109</v>
      </c>
      <c r="E3" s="89" t="s">
        <v>110</v>
      </c>
      <c r="F3" s="89" t="s">
        <v>111</v>
      </c>
    </row>
    <row r="4" spans="1:6" ht="15.75" customHeight="1">
      <c r="A4" s="68">
        <v>1</v>
      </c>
      <c r="B4" s="3" t="s">
        <v>4</v>
      </c>
      <c r="C4" s="16">
        <v>74</v>
      </c>
      <c r="D4" s="16">
        <v>100</v>
      </c>
      <c r="E4" s="15">
        <v>3</v>
      </c>
      <c r="F4" s="27">
        <f aca="true" t="shared" si="0" ref="F4:F29">C4/(D4-E4)</f>
        <v>0.7628865979381443</v>
      </c>
    </row>
    <row r="5" spans="1:6" ht="15.75" customHeight="1">
      <c r="A5" s="68">
        <v>2</v>
      </c>
      <c r="B5" s="3" t="s">
        <v>12</v>
      </c>
      <c r="C5" s="16">
        <v>73</v>
      </c>
      <c r="D5" s="16">
        <v>140</v>
      </c>
      <c r="E5" s="15">
        <v>15</v>
      </c>
      <c r="F5" s="27">
        <f t="shared" si="0"/>
        <v>0.584</v>
      </c>
    </row>
    <row r="6" spans="1:6" ht="15.75" customHeight="1">
      <c r="A6" s="68">
        <v>3</v>
      </c>
      <c r="B6" s="3" t="s">
        <v>11</v>
      </c>
      <c r="C6" s="16">
        <v>64</v>
      </c>
      <c r="D6" s="16">
        <v>150</v>
      </c>
      <c r="E6" s="15">
        <v>36</v>
      </c>
      <c r="F6" s="27">
        <f t="shared" si="0"/>
        <v>0.5614035087719298</v>
      </c>
    </row>
    <row r="7" spans="1:6" ht="15.75" customHeight="1">
      <c r="A7" s="68">
        <v>4</v>
      </c>
      <c r="B7" s="3" t="s">
        <v>17</v>
      </c>
      <c r="C7" s="16">
        <v>67</v>
      </c>
      <c r="D7" s="16">
        <v>175</v>
      </c>
      <c r="E7" s="15">
        <v>46</v>
      </c>
      <c r="F7" s="27">
        <f t="shared" si="0"/>
        <v>0.5193798449612403</v>
      </c>
    </row>
    <row r="8" spans="1:6" ht="15.75" customHeight="1">
      <c r="A8" s="68">
        <v>5</v>
      </c>
      <c r="B8" s="3" t="s">
        <v>10</v>
      </c>
      <c r="C8" s="47">
        <v>123</v>
      </c>
      <c r="D8" s="49">
        <v>260</v>
      </c>
      <c r="E8" s="50">
        <v>19</v>
      </c>
      <c r="F8" s="27">
        <f t="shared" si="0"/>
        <v>0.5103734439834025</v>
      </c>
    </row>
    <row r="9" spans="1:6" ht="15.75" customHeight="1">
      <c r="A9" s="68">
        <v>6</v>
      </c>
      <c r="B9" s="3" t="s">
        <v>5</v>
      </c>
      <c r="C9" s="16">
        <v>32</v>
      </c>
      <c r="D9" s="16">
        <v>80</v>
      </c>
      <c r="E9" s="15">
        <v>5</v>
      </c>
      <c r="F9" s="27">
        <f t="shared" si="0"/>
        <v>0.4266666666666667</v>
      </c>
    </row>
    <row r="10" spans="1:6" ht="15.75" customHeight="1">
      <c r="A10" s="68">
        <v>7</v>
      </c>
      <c r="B10" s="3" t="s">
        <v>16</v>
      </c>
      <c r="C10" s="48">
        <v>77</v>
      </c>
      <c r="D10" s="48">
        <v>250</v>
      </c>
      <c r="E10" s="51">
        <v>62</v>
      </c>
      <c r="F10" s="27">
        <f t="shared" si="0"/>
        <v>0.4095744680851064</v>
      </c>
    </row>
    <row r="11" spans="1:6" ht="15.75" customHeight="1">
      <c r="A11" s="68">
        <v>8</v>
      </c>
      <c r="B11" s="3" t="s">
        <v>7</v>
      </c>
      <c r="C11" s="16">
        <v>44</v>
      </c>
      <c r="D11" s="16">
        <v>150</v>
      </c>
      <c r="E11" s="15">
        <v>10</v>
      </c>
      <c r="F11" s="27">
        <f t="shared" si="0"/>
        <v>0.3142857142857143</v>
      </c>
    </row>
    <row r="12" spans="1:6" ht="15.75" customHeight="1">
      <c r="A12" s="68">
        <v>9</v>
      </c>
      <c r="B12" s="3" t="s">
        <v>32</v>
      </c>
      <c r="C12" s="16">
        <v>22</v>
      </c>
      <c r="D12" s="16">
        <v>80</v>
      </c>
      <c r="E12" s="15">
        <v>3</v>
      </c>
      <c r="F12" s="27">
        <f t="shared" si="0"/>
        <v>0.2857142857142857</v>
      </c>
    </row>
    <row r="13" spans="1:6" ht="15.75" customHeight="1">
      <c r="A13" s="68">
        <v>10</v>
      </c>
      <c r="B13" s="3" t="s">
        <v>22</v>
      </c>
      <c r="C13" s="16">
        <v>42</v>
      </c>
      <c r="D13" s="16">
        <v>180</v>
      </c>
      <c r="E13" s="15">
        <v>30</v>
      </c>
      <c r="F13" s="27">
        <f t="shared" si="0"/>
        <v>0.28</v>
      </c>
    </row>
    <row r="14" spans="1:6" ht="15.75" customHeight="1">
      <c r="A14" s="68">
        <v>11</v>
      </c>
      <c r="B14" s="3" t="s">
        <v>31</v>
      </c>
      <c r="C14" s="16">
        <v>77</v>
      </c>
      <c r="D14" s="16">
        <v>350</v>
      </c>
      <c r="E14" s="15">
        <v>70</v>
      </c>
      <c r="F14" s="27">
        <f t="shared" si="0"/>
        <v>0.275</v>
      </c>
    </row>
    <row r="15" spans="1:6" ht="15.75" customHeight="1">
      <c r="A15" s="68">
        <v>12</v>
      </c>
      <c r="B15" s="3" t="s">
        <v>33</v>
      </c>
      <c r="C15" s="16">
        <v>18</v>
      </c>
      <c r="D15" s="16">
        <v>100</v>
      </c>
      <c r="E15" s="15">
        <v>33</v>
      </c>
      <c r="F15" s="27">
        <f t="shared" si="0"/>
        <v>0.26865671641791045</v>
      </c>
    </row>
    <row r="16" spans="1:6" ht="15.75" customHeight="1">
      <c r="A16" s="68">
        <v>13</v>
      </c>
      <c r="B16" s="3" t="s">
        <v>13</v>
      </c>
      <c r="C16" s="47">
        <v>53</v>
      </c>
      <c r="D16" s="49">
        <v>220</v>
      </c>
      <c r="E16" s="50">
        <v>16</v>
      </c>
      <c r="F16" s="27">
        <f t="shared" si="0"/>
        <v>0.25980392156862747</v>
      </c>
    </row>
    <row r="17" spans="1:6" ht="15.75" customHeight="1">
      <c r="A17" s="68">
        <v>14</v>
      </c>
      <c r="B17" s="3" t="s">
        <v>25</v>
      </c>
      <c r="C17" s="16">
        <v>25</v>
      </c>
      <c r="D17" s="16">
        <v>120</v>
      </c>
      <c r="E17" s="15">
        <v>17</v>
      </c>
      <c r="F17" s="27">
        <f t="shared" si="0"/>
        <v>0.24271844660194175</v>
      </c>
    </row>
    <row r="18" spans="1:6" ht="15.75" customHeight="1">
      <c r="A18" s="68">
        <v>15</v>
      </c>
      <c r="B18" s="3" t="s">
        <v>23</v>
      </c>
      <c r="C18" s="47">
        <v>55</v>
      </c>
      <c r="D18" s="49">
        <v>300</v>
      </c>
      <c r="E18" s="50">
        <v>58</v>
      </c>
      <c r="F18" s="27">
        <f t="shared" si="0"/>
        <v>0.22727272727272727</v>
      </c>
    </row>
    <row r="19" spans="1:6" ht="15.75" customHeight="1">
      <c r="A19" s="68">
        <v>16</v>
      </c>
      <c r="B19" s="3" t="s">
        <v>29</v>
      </c>
      <c r="C19" s="16">
        <v>88</v>
      </c>
      <c r="D19" s="16">
        <v>475</v>
      </c>
      <c r="E19" s="15">
        <v>85</v>
      </c>
      <c r="F19" s="27">
        <f t="shared" si="0"/>
        <v>0.22564102564102564</v>
      </c>
    </row>
    <row r="20" spans="1:6" ht="15.75" customHeight="1">
      <c r="A20" s="68">
        <v>17</v>
      </c>
      <c r="B20" s="3" t="s">
        <v>9</v>
      </c>
      <c r="C20" s="16">
        <v>18</v>
      </c>
      <c r="D20" s="16">
        <v>106</v>
      </c>
      <c r="E20" s="15">
        <v>24</v>
      </c>
      <c r="F20" s="27">
        <f t="shared" si="0"/>
        <v>0.21951219512195122</v>
      </c>
    </row>
    <row r="21" spans="1:6" ht="15.75" customHeight="1">
      <c r="A21" s="68">
        <v>18</v>
      </c>
      <c r="B21" s="3" t="s">
        <v>34</v>
      </c>
      <c r="C21" s="48">
        <v>18</v>
      </c>
      <c r="D21" s="48">
        <v>107</v>
      </c>
      <c r="E21" s="51">
        <v>24</v>
      </c>
      <c r="F21" s="27">
        <f t="shared" si="0"/>
        <v>0.21686746987951808</v>
      </c>
    </row>
    <row r="22" spans="1:6" ht="15.75" customHeight="1">
      <c r="A22" s="68">
        <v>19</v>
      </c>
      <c r="B22" s="3" t="s">
        <v>24</v>
      </c>
      <c r="C22" s="16">
        <v>17</v>
      </c>
      <c r="D22" s="16">
        <v>107</v>
      </c>
      <c r="E22" s="15">
        <v>24</v>
      </c>
      <c r="F22" s="27">
        <f t="shared" si="0"/>
        <v>0.20481927710843373</v>
      </c>
    </row>
    <row r="23" spans="1:6" ht="15.75" customHeight="1">
      <c r="A23" s="68">
        <v>20</v>
      </c>
      <c r="B23" s="3" t="s">
        <v>14</v>
      </c>
      <c r="C23" s="16">
        <v>39</v>
      </c>
      <c r="D23" s="16">
        <v>250</v>
      </c>
      <c r="E23" s="15">
        <v>49</v>
      </c>
      <c r="F23" s="27">
        <f t="shared" si="0"/>
        <v>0.19402985074626866</v>
      </c>
    </row>
    <row r="24" spans="1:6" ht="15.75" customHeight="1">
      <c r="A24" s="68">
        <v>21</v>
      </c>
      <c r="B24" s="3" t="s">
        <v>15</v>
      </c>
      <c r="C24" s="16">
        <v>25</v>
      </c>
      <c r="D24" s="16">
        <v>180</v>
      </c>
      <c r="E24" s="15">
        <v>47</v>
      </c>
      <c r="F24" s="27">
        <f t="shared" si="0"/>
        <v>0.18796992481203006</v>
      </c>
    </row>
    <row r="25" spans="1:6" ht="15.75" customHeight="1">
      <c r="A25" s="68">
        <v>22</v>
      </c>
      <c r="B25" s="3" t="s">
        <v>36</v>
      </c>
      <c r="C25" s="16">
        <v>13</v>
      </c>
      <c r="D25" s="16">
        <v>125</v>
      </c>
      <c r="E25" s="15">
        <v>49</v>
      </c>
      <c r="F25" s="27">
        <f t="shared" si="0"/>
        <v>0.17105263157894737</v>
      </c>
    </row>
    <row r="26" spans="1:6" ht="15.75" customHeight="1">
      <c r="A26" s="68">
        <v>23</v>
      </c>
      <c r="B26" s="3" t="s">
        <v>28</v>
      </c>
      <c r="C26" s="16">
        <v>16</v>
      </c>
      <c r="D26" s="16">
        <v>160</v>
      </c>
      <c r="E26" s="15">
        <v>33</v>
      </c>
      <c r="F26" s="27">
        <f t="shared" si="0"/>
        <v>0.12598425196850394</v>
      </c>
    </row>
    <row r="27" spans="1:6" ht="15.75" customHeight="1">
      <c r="A27" s="68">
        <v>24</v>
      </c>
      <c r="B27" s="3" t="s">
        <v>6</v>
      </c>
      <c r="C27" s="47">
        <v>15</v>
      </c>
      <c r="D27" s="49">
        <v>225</v>
      </c>
      <c r="E27" s="50">
        <v>37</v>
      </c>
      <c r="F27" s="27">
        <f t="shared" si="0"/>
        <v>0.0797872340425532</v>
      </c>
    </row>
    <row r="28" spans="1:6" ht="15.75" customHeight="1">
      <c r="A28" s="68">
        <v>25</v>
      </c>
      <c r="B28" s="3" t="s">
        <v>18</v>
      </c>
      <c r="C28" s="48">
        <v>15</v>
      </c>
      <c r="D28" s="48">
        <v>225</v>
      </c>
      <c r="E28" s="51">
        <v>37</v>
      </c>
      <c r="F28" s="27">
        <f t="shared" si="0"/>
        <v>0.0797872340425532</v>
      </c>
    </row>
    <row r="29" spans="1:6" ht="15.75" customHeight="1">
      <c r="A29" s="68">
        <v>26</v>
      </c>
      <c r="B29" s="3" t="s">
        <v>30</v>
      </c>
      <c r="C29" s="16">
        <v>1</v>
      </c>
      <c r="D29" s="16">
        <v>100</v>
      </c>
      <c r="E29" s="15">
        <v>15</v>
      </c>
      <c r="F29" s="27">
        <f t="shared" si="0"/>
        <v>0.011764705882352941</v>
      </c>
    </row>
    <row r="30" spans="2:6" ht="15.75">
      <c r="B30" s="22" t="s">
        <v>62</v>
      </c>
      <c r="C30" s="21">
        <f>SUM(C4:C29)</f>
        <v>1111</v>
      </c>
      <c r="D30" s="21">
        <f>SUM(D4:D29)</f>
        <v>4715</v>
      </c>
      <c r="E30" s="39">
        <f>SUM(E4:E29)</f>
        <v>847</v>
      </c>
      <c r="F30" s="18"/>
    </row>
    <row r="31" spans="2:5" ht="47.25" customHeight="1">
      <c r="B31" s="102" t="s">
        <v>103</v>
      </c>
      <c r="C31" s="5"/>
      <c r="D31" s="5"/>
      <c r="E31" s="5"/>
    </row>
    <row r="32" spans="1:6" ht="130.5" customHeight="1">
      <c r="A32" s="68" t="s">
        <v>121</v>
      </c>
      <c r="B32" s="89" t="s">
        <v>46</v>
      </c>
      <c r="C32" s="89" t="s">
        <v>108</v>
      </c>
      <c r="D32" s="89" t="s">
        <v>109</v>
      </c>
      <c r="E32" s="89" t="s">
        <v>110</v>
      </c>
      <c r="F32" s="89" t="s">
        <v>111</v>
      </c>
    </row>
    <row r="33" spans="1:6" ht="24" customHeight="1">
      <c r="A33" s="68">
        <v>1</v>
      </c>
      <c r="B33" s="3" t="s">
        <v>38</v>
      </c>
      <c r="C33" s="16">
        <v>421</v>
      </c>
      <c r="D33" s="16">
        <v>1030</v>
      </c>
      <c r="E33" s="16">
        <v>71</v>
      </c>
      <c r="F33" s="27">
        <f>C33/(D33-E33)</f>
        <v>0.43899895724713245</v>
      </c>
    </row>
    <row r="34" spans="1:6" ht="21.75" customHeight="1">
      <c r="A34" s="68">
        <v>2</v>
      </c>
      <c r="B34" s="3" t="s">
        <v>39</v>
      </c>
      <c r="C34" s="16">
        <v>329</v>
      </c>
      <c r="D34" s="16">
        <v>1355</v>
      </c>
      <c r="E34" s="16">
        <v>308</v>
      </c>
      <c r="F34" s="27">
        <f>C34/(D34-E34)</f>
        <v>0.3142311365807068</v>
      </c>
    </row>
    <row r="35" spans="1:6" ht="20.25" customHeight="1">
      <c r="A35" s="68">
        <v>3</v>
      </c>
      <c r="B35" s="3" t="s">
        <v>41</v>
      </c>
      <c r="C35" s="16">
        <v>200</v>
      </c>
      <c r="D35" s="16">
        <v>1125</v>
      </c>
      <c r="E35" s="16">
        <v>225</v>
      </c>
      <c r="F35" s="27">
        <f>C35/(D35-E35)</f>
        <v>0.2222222222222222</v>
      </c>
    </row>
    <row r="36" spans="1:6" ht="19.5" customHeight="1">
      <c r="A36" s="68">
        <v>4</v>
      </c>
      <c r="B36" s="3" t="s">
        <v>40</v>
      </c>
      <c r="C36" s="16">
        <v>161</v>
      </c>
      <c r="D36" s="16">
        <v>1205</v>
      </c>
      <c r="E36" s="16">
        <v>243</v>
      </c>
      <c r="F36" s="27">
        <f>C36/(D36-E36)</f>
        <v>0.16735966735966737</v>
      </c>
    </row>
    <row r="37" spans="2:6" ht="15.75">
      <c r="B37" s="22" t="s">
        <v>62</v>
      </c>
      <c r="C37" s="19">
        <f>SUM(C33:C36)</f>
        <v>1111</v>
      </c>
      <c r="D37" s="19">
        <f>SUM(D33:D36)</f>
        <v>4715</v>
      </c>
      <c r="E37" s="19">
        <f>SUM(E33:E36)</f>
        <v>847</v>
      </c>
      <c r="F37" s="18"/>
    </row>
    <row r="39" ht="15.75">
      <c r="C39" s="8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v_Kadriv</dc:creator>
  <cp:keywords/>
  <dc:description/>
  <cp:lastModifiedBy>Любомир</cp:lastModifiedBy>
  <cp:lastPrinted>2019-03-15T12:09:50Z</cp:lastPrinted>
  <dcterms:created xsi:type="dcterms:W3CDTF">2019-01-03T11:25:59Z</dcterms:created>
  <dcterms:modified xsi:type="dcterms:W3CDTF">2019-03-19T12:10:57Z</dcterms:modified>
  <cp:category/>
  <cp:version/>
  <cp:contentType/>
  <cp:contentStatus/>
</cp:coreProperties>
</file>